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32760" windowWidth="14955" windowHeight="9315" tabRatio="750" activeTab="0"/>
  </bookViews>
  <sheets>
    <sheet name="様式１" sheetId="1" r:id="rId1"/>
    <sheet name="様式２（常勤保育士）" sheetId="2" r:id="rId2"/>
    <sheet name="様式３（非常勤保育士）" sheetId="3" r:id="rId3"/>
    <sheet name="【京都市集計用】" sheetId="4" r:id="rId4"/>
    <sheet name="Sheet2" sheetId="5" state="hidden" r:id="rId5"/>
  </sheets>
  <definedNames>
    <definedName name="_xlfn.COUNTIFS" hidden="1">#NAME?</definedName>
    <definedName name="_xlfn.SUMIFS" hidden="1">#NAME?</definedName>
    <definedName name="_xlnm.Print_Area" localSheetId="4">'Sheet2'!$A$1:$AM$35</definedName>
    <definedName name="_xlnm.Print_Area" localSheetId="0">'様式１'!$A$1:$AF$42</definedName>
    <definedName name="_xlnm.Print_Area" localSheetId="1">'様式２（常勤保育士）'!$A$1:$Q$48</definedName>
    <definedName name="_xlnm.Print_Area" localSheetId="2">'様式３（非常勤保育士）'!$A$1:$AK$47</definedName>
    <definedName name="_xlnm.Print_Titles" localSheetId="0">'様式１'!$3:$6</definedName>
  </definedNames>
  <calcPr fullCalcOnLoad="1" iterate="1" iterateCount="100" iterateDelta="0.001"/>
</workbook>
</file>

<file path=xl/comments1.xml><?xml version="1.0" encoding="utf-8"?>
<comments xmlns="http://schemas.openxmlformats.org/spreadsheetml/2006/main">
  <authors>
    <author>kyoto</author>
    <author>tanaka</author>
  </authors>
  <commentList>
    <comment ref="H7" authorId="0">
      <text>
        <r>
          <rPr>
            <b/>
            <sz val="10"/>
            <rFont val="ＭＳ Ｐゴシック"/>
            <family val="3"/>
          </rPr>
          <t>満3歳児を除く。</t>
        </r>
      </text>
    </comment>
    <comment ref="Q3" authorId="0">
      <text>
        <r>
          <rPr>
            <b/>
            <sz val="9"/>
            <rFont val="ＭＳ Ｐゴシック"/>
            <family val="3"/>
          </rPr>
          <t>【年齢別配置基準】
①3歳児改善加算及び満3歳児対応加算
②3歳児改善加算のみ
③満3歳児対応加算のみ
④いずれも適用なし
　上記のいずれかを入力してください。</t>
        </r>
      </text>
    </comment>
    <comment ref="S3" authorId="0">
      <text>
        <r>
          <rPr>
            <b/>
            <sz val="9"/>
            <rFont val="ＭＳ Ｐゴシック"/>
            <family val="3"/>
          </rPr>
          <t>チーム保育加配人数を入力</t>
        </r>
      </text>
    </comment>
    <comment ref="V4" authorId="0">
      <text>
        <r>
          <rPr>
            <b/>
            <sz val="9"/>
            <rFont val="ＭＳ Ｐゴシック"/>
            <family val="3"/>
          </rPr>
          <t>【障害児保育対策加配】
少数点第1位まで入力してください。
区分1⇒1，区分2⇒0.6
区分3⇒0.5，区分4⇒0.3，区分5⇒0.2</t>
        </r>
      </text>
    </comment>
    <comment ref="W4" authorId="0">
      <text>
        <r>
          <rPr>
            <b/>
            <sz val="9"/>
            <rFont val="ＭＳ Ｐゴシック"/>
            <family val="3"/>
          </rPr>
          <t>実施している場合は『1』を入力</t>
        </r>
        <r>
          <rPr>
            <sz val="9"/>
            <rFont val="ＭＳ Ｐゴシック"/>
            <family val="3"/>
          </rPr>
          <t xml:space="preserve">
</t>
        </r>
      </text>
    </comment>
    <comment ref="T3" authorId="1">
      <text>
        <r>
          <rPr>
            <b/>
            <sz val="9"/>
            <rFont val="MS P ゴシック"/>
            <family val="3"/>
          </rPr>
          <t>加算算定を受けている場合は『1』を入力</t>
        </r>
      </text>
    </comment>
  </commentList>
</comments>
</file>

<file path=xl/comments2.xml><?xml version="1.0" encoding="utf-8"?>
<comments xmlns="http://schemas.openxmlformats.org/spreadsheetml/2006/main">
  <authors>
    <author>Kyoto</author>
  </authors>
  <commentList>
    <comment ref="B6" authorId="0">
      <text>
        <r>
          <rPr>
            <b/>
            <sz val="12"/>
            <color indexed="10"/>
            <rFont val="MS P ゴシック"/>
            <family val="3"/>
          </rPr>
          <t>常勤保育士以外の職員は入力しないでください。
園長は含めません。</t>
        </r>
      </text>
    </comment>
    <comment ref="D6" authorId="0">
      <text>
        <r>
          <rPr>
            <b/>
            <sz val="12"/>
            <rFont val="MS P ゴシック"/>
            <family val="3"/>
          </rPr>
          <t>幼稚園教諭，小学校教諭または養護教諭に係る普通免許状を有している指定研修修了者は京都市に対して事前の届出が必要です。</t>
        </r>
      </text>
    </comment>
    <comment ref="F6" authorId="0">
      <text>
        <r>
          <rPr>
            <b/>
            <sz val="12"/>
            <rFont val="MS P ゴシック"/>
            <family val="3"/>
          </rPr>
          <t>勤務した月について○を入力してください。</t>
        </r>
      </text>
    </comment>
  </commentList>
</comments>
</file>

<file path=xl/comments3.xml><?xml version="1.0" encoding="utf-8"?>
<comments xmlns="http://schemas.openxmlformats.org/spreadsheetml/2006/main">
  <authors>
    <author>kyoto</author>
  </authors>
  <commentList>
    <comment ref="L5" authorId="0">
      <text>
        <r>
          <rPr>
            <b/>
            <sz val="12"/>
            <rFont val="ＭＳ Ｐゴシック"/>
            <family val="3"/>
          </rPr>
          <t>雇用契約等における1箇月あたりの勤務時間を入力してください。
変形労働時間を採用されている場合は，各月の勤務時間を直接入力してください。</t>
        </r>
        <r>
          <rPr>
            <sz val="14"/>
            <rFont val="ＭＳ Ｐゴシック"/>
            <family val="3"/>
          </rPr>
          <t xml:space="preserve">
</t>
        </r>
      </text>
    </comment>
    <comment ref="L29" authorId="0">
      <text>
        <r>
          <rPr>
            <b/>
            <sz val="12"/>
            <rFont val="ＭＳ Ｐゴシック"/>
            <family val="3"/>
          </rPr>
          <t>目安：１６４～１７３時間程度
　例）就業規則において週40時間と規定されている場合
　　　40時間×52週（年間の週間数）÷12月（年間の月数）＝173時間（小数点第1位四捨五入）</t>
        </r>
      </text>
    </comment>
  </commentList>
</comments>
</file>

<file path=xl/comments5.xml><?xml version="1.0" encoding="utf-8"?>
<comments xmlns="http://schemas.openxmlformats.org/spreadsheetml/2006/main">
  <authors>
    <author>kyoto</author>
  </authors>
  <commentList>
    <comment ref="A30" authorId="0">
      <text>
        <r>
          <rPr>
            <b/>
            <sz val="12"/>
            <rFont val="ＭＳ Ｐゴシック"/>
            <family val="3"/>
          </rPr>
          <t>目安：１６４～１７３時間程度
　例）就業規則において週40時間と規定されている場合
　　　40時間×52週（年間の週間数）÷12月（年間の月数）＝173時間（小数点第1位四捨五入）</t>
        </r>
      </text>
    </comment>
    <comment ref="C6" authorId="0">
      <text>
        <r>
          <rPr>
            <b/>
            <sz val="12"/>
            <rFont val="ＭＳ Ｐゴシック"/>
            <family val="3"/>
          </rPr>
          <t>以前からの継続雇用の場合は，平成27年4月～と入力してください。</t>
        </r>
      </text>
    </comment>
  </commentList>
</comments>
</file>

<file path=xl/sharedStrings.xml><?xml version="1.0" encoding="utf-8"?>
<sst xmlns="http://schemas.openxmlformats.org/spreadsheetml/2006/main" count="586" uniqueCount="160">
  <si>
    <t>定員</t>
  </si>
  <si>
    <t>３歳児</t>
  </si>
  <si>
    <t>対象月</t>
  </si>
  <si>
    <t>５月</t>
  </si>
  <si>
    <t>６月</t>
  </si>
  <si>
    <t>７月</t>
  </si>
  <si>
    <t>８月</t>
  </si>
  <si>
    <t>９月</t>
  </si>
  <si>
    <t>１０月</t>
  </si>
  <si>
    <t>１１月</t>
  </si>
  <si>
    <t>１２月</t>
  </si>
  <si>
    <t>３月</t>
  </si>
  <si>
    <t>４月</t>
  </si>
  <si>
    <t>１月</t>
  </si>
  <si>
    <t>番号</t>
  </si>
  <si>
    <t>合計</t>
  </si>
  <si>
    <t>時間数合計（Ａ）</t>
  </si>
  <si>
    <t>２月</t>
  </si>
  <si>
    <t>２歳児</t>
  </si>
  <si>
    <t>４歳児</t>
  </si>
  <si>
    <t>５歳児</t>
  </si>
  <si>
    <t>０歳児</t>
  </si>
  <si>
    <t>時間</t>
  </si>
  <si>
    <t>分</t>
  </si>
  <si>
    <t>A</t>
  </si>
  <si>
    <t>B</t>
  </si>
  <si>
    <t>C</t>
  </si>
  <si>
    <t>D</t>
  </si>
  <si>
    <t>E</t>
  </si>
  <si>
    <t>F</t>
  </si>
  <si>
    <t>G</t>
  </si>
  <si>
    <t>H</t>
  </si>
  <si>
    <t>I</t>
  </si>
  <si>
    <t>J</t>
  </si>
  <si>
    <t>K</t>
  </si>
  <si>
    <t>L</t>
  </si>
  <si>
    <t>M</t>
  </si>
  <si>
    <t>N</t>
  </si>
  <si>
    <t>O</t>
  </si>
  <si>
    <t>P</t>
  </si>
  <si>
    <t>Q</t>
  </si>
  <si>
    <t>R</t>
  </si>
  <si>
    <t>S</t>
  </si>
  <si>
    <t>T</t>
  </si>
  <si>
    <t>標準時間対応</t>
  </si>
  <si>
    <t>過不足</t>
  </si>
  <si>
    <t>雇用期間</t>
  </si>
  <si>
    <t>月</t>
  </si>
  <si>
    <t>～</t>
  </si>
  <si>
    <t>月</t>
  </si>
  <si>
    <t>年</t>
  </si>
  <si>
    <t>○</t>
  </si>
  <si>
    <t>保育園名</t>
  </si>
  <si>
    <t>※水色の部分は計算式が入っているため，入力できません。</t>
  </si>
  <si>
    <t>【非常勤の保育士】</t>
  </si>
  <si>
    <t>番号</t>
  </si>
  <si>
    <t>保育士</t>
  </si>
  <si>
    <t>雇用期間</t>
  </si>
  <si>
    <t>1月あたりの平均勤務時間</t>
  </si>
  <si>
    <t>時間</t>
  </si>
  <si>
    <t>分</t>
  </si>
  <si>
    <t>平成</t>
  </si>
  <si>
    <t>年</t>
  </si>
  <si>
    <t>月</t>
  </si>
  <si>
    <t>時間数合計（Ａ）</t>
  </si>
  <si>
    <t>就業規則で定める常勤職員の1ヶ月の労働時間数（Ｂ）</t>
  </si>
  <si>
    <t>常勤者換算（Ａ／Ｂ）（小数点２位を切り捨て　例： 1.46⇒1.4）</t>
  </si>
  <si>
    <t>障害児保育対策加配</t>
  </si>
  <si>
    <t>(B)-(A)</t>
  </si>
  <si>
    <t>(単位:人）</t>
  </si>
  <si>
    <t>他市町村児童がいる場合は「○」を入力してください。</t>
  </si>
  <si>
    <r>
      <t xml:space="preserve">各月初日入所児童数
</t>
    </r>
    <r>
      <rPr>
        <b/>
        <sz val="10"/>
        <color indexed="10"/>
        <rFont val="ＭＳ Ｐゴシック"/>
        <family val="3"/>
      </rPr>
      <t>（定員内外及び他市町村児童を含む。私的契約児は含まない。）</t>
    </r>
  </si>
  <si>
    <r>
      <t>常勤換算（Ａ／Ｂ）</t>
    </r>
    <r>
      <rPr>
        <sz val="10"/>
        <rFont val="ＭＳ Ｐゴシック"/>
        <family val="3"/>
      </rPr>
      <t>（小数点２位を切り捨て　例： 1.46⇒1.4）</t>
    </r>
  </si>
  <si>
    <t>就業規則で定める常勤職員の1箇月の勤務時間数（Ｂ）</t>
  </si>
  <si>
    <t>1箇月あたりの勤務時間</t>
  </si>
  <si>
    <t>勤　　務　　時　　間</t>
  </si>
  <si>
    <t>1号</t>
  </si>
  <si>
    <t>2号</t>
  </si>
  <si>
    <t>3号</t>
  </si>
  <si>
    <t>満3歳児</t>
  </si>
  <si>
    <t>年齢別配置基準</t>
  </si>
  <si>
    <t>②</t>
  </si>
  <si>
    <t>③</t>
  </si>
  <si>
    <t>①</t>
  </si>
  <si>
    <t>④</t>
  </si>
  <si>
    <t>4月</t>
  </si>
  <si>
    <t>本市補助事業の実施による職員の加配人数（事業の実施に要する教職員数）</t>
  </si>
  <si>
    <t>支給認定区分</t>
  </si>
  <si>
    <t>5月</t>
  </si>
  <si>
    <t>6月</t>
  </si>
  <si>
    <t>7月</t>
  </si>
  <si>
    <t>8月</t>
  </si>
  <si>
    <t>9月</t>
  </si>
  <si>
    <t>10月</t>
  </si>
  <si>
    <t>11月</t>
  </si>
  <si>
    <t>12月</t>
  </si>
  <si>
    <t>1月</t>
  </si>
  <si>
    <t>2月</t>
  </si>
  <si>
    <t>3月</t>
  </si>
  <si>
    <t>施設名</t>
  </si>
  <si>
    <t>教職員</t>
  </si>
  <si>
    <t>チーム保育加配</t>
  </si>
  <si>
    <t>主幹保育教諭等</t>
  </si>
  <si>
    <t>当該施設に勤務する職員数
（各月初日時点）</t>
  </si>
  <si>
    <t>2号・3号の定員が90人以下の場合「１」</t>
  </si>
  <si>
    <t>専任</t>
  </si>
  <si>
    <t>非専任</t>
  </si>
  <si>
    <r>
      <rPr>
        <b/>
        <sz val="8"/>
        <rFont val="ＭＳ Ｐゴシック"/>
        <family val="3"/>
      </rPr>
      <t>常勤</t>
    </r>
    <r>
      <rPr>
        <sz val="8"/>
        <rFont val="ＭＳ Ｐゴシック"/>
        <family val="3"/>
      </rPr>
      <t xml:space="preserve">
（園長は含めない。）</t>
    </r>
  </si>
  <si>
    <t>非常勤</t>
  </si>
  <si>
    <t>非常勤教職員のうち常勤換算後の数</t>
  </si>
  <si>
    <t>教育補助者</t>
  </si>
  <si>
    <t>常勤</t>
  </si>
  <si>
    <t>教育補助者のうち常勤換算後の数</t>
  </si>
  <si>
    <t>園長の兼務状況（非専任の場合は必要教職員数に+1される）</t>
  </si>
  <si>
    <t>【非常勤の教育補助者】</t>
  </si>
  <si>
    <t>②</t>
  </si>
  <si>
    <t>④</t>
  </si>
  <si>
    <t>③</t>
  </si>
  <si>
    <t>①</t>
  </si>
  <si>
    <t>～</t>
  </si>
  <si>
    <t>教職員等の合計（ただし教育補助者は⑦チーム保育加配数が上限）</t>
  </si>
  <si>
    <r>
      <t>必要
教職員数
【市基準】
①(配置基準により算出)～⑤</t>
    </r>
    <r>
      <rPr>
        <b/>
        <sz val="9"/>
        <rFont val="ＭＳ Ｐゴシック"/>
        <family val="3"/>
      </rPr>
      <t>の合計</t>
    </r>
  </si>
  <si>
    <t>施設名</t>
  </si>
  <si>
    <t>１歳児</t>
  </si>
  <si>
    <t>【非常勤の教諭】</t>
  </si>
  <si>
    <t xml:space="preserve">
入所児童数　　　　　　　　　　　　　</t>
  </si>
  <si>
    <t>教諭
（氏名）</t>
  </si>
  <si>
    <t>教育補助者
（氏名）</t>
  </si>
  <si>
    <r>
      <t>【</t>
    </r>
    <r>
      <rPr>
        <b/>
        <sz val="12"/>
        <rFont val="ＭＳ Ｐゴシック"/>
        <family val="3"/>
      </rPr>
      <t>常勤の保育士】</t>
    </r>
  </si>
  <si>
    <t>保育士（氏名）</t>
  </si>
  <si>
    <t>資格内容</t>
  </si>
  <si>
    <t>勤　　務　　実　　績</t>
  </si>
  <si>
    <t>幼稚園教諭</t>
  </si>
  <si>
    <t>小学校教諭
又は養護教諭</t>
  </si>
  <si>
    <t>常勤職員数合計</t>
  </si>
  <si>
    <t>施設名</t>
  </si>
  <si>
    <t>学級編制調整加配加算</t>
  </si>
  <si>
    <r>
      <t>必要
教職員数
【市基準＋加配】
⑥～⑪</t>
    </r>
    <r>
      <rPr>
        <b/>
        <sz val="9"/>
        <rFont val="ＭＳ Ｐゴシック"/>
        <family val="3"/>
      </rPr>
      <t>の合計</t>
    </r>
  </si>
  <si>
    <t>（４桁コード）</t>
  </si>
  <si>
    <t>（4桁コード）</t>
  </si>
  <si>
    <t>4桁コード</t>
  </si>
  <si>
    <t>必要保育士数</t>
  </si>
  <si>
    <t>常勤換算</t>
  </si>
  <si>
    <t>保健師・看護師</t>
  </si>
  <si>
    <t>教育補助者非常勤</t>
  </si>
  <si>
    <t>-</t>
  </si>
  <si>
    <t>一時預かり事業（一般型）</t>
  </si>
  <si>
    <t>全体</t>
  </si>
  <si>
    <t>過不足（4月）</t>
  </si>
  <si>
    <t>過不足（5月）</t>
  </si>
  <si>
    <t>過不足（6月）</t>
  </si>
  <si>
    <t>過不足（7月）</t>
  </si>
  <si>
    <t>過不足（8月）</t>
  </si>
  <si>
    <t>過不足（9月）</t>
  </si>
  <si>
    <t>過不足（10月）</t>
  </si>
  <si>
    <t>過不足（11月）</t>
  </si>
  <si>
    <t>過不足（12月）</t>
  </si>
  <si>
    <t>過不足（1月）</t>
  </si>
  <si>
    <t>過不足（2月）</t>
  </si>
  <si>
    <t>過不足（3月）</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</si>
</sst>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Red]\-0\ "/>
    <numFmt numFmtId="178" formatCode="0;&quot;▲ &quot;0"/>
    <numFmt numFmtId="179" formatCode="0;&quot;△ &quot;0"/>
    <numFmt numFmtId="180" formatCode="0.0_ "/>
    <numFmt numFmtId="181" formatCode="0.00_ "/>
    <numFmt numFmtId="182" formatCode="0.000_ "/>
    <numFmt numFmtId="183" formatCode="0.0"/>
    <numFmt numFmtId="184" formatCode="0.000"/>
    <numFmt numFmtId="185" formatCode="mmm\-yyyy"/>
    <numFmt numFmtId="186" formatCode="0_);[Red]\(0\)"/>
    <numFmt numFmtId="187" formatCode="0.0_);[Red]\(0.0\)"/>
    <numFmt numFmtId="188" formatCode="#,##0.0;&quot;▲ &quot;#,##0.0"/>
    <numFmt numFmtId="189" formatCode="#,###"/>
    <numFmt numFmtId="190" formatCode="#,##0_ "/>
    <numFmt numFmtId="191" formatCode="#,##0.0_ "/>
    <numFmt numFmtId="192" formatCode="0;\-0;;@"/>
    <numFmt numFmtId="193" formatCode="[$]ggge&quot;年&quot;m&quot;月&quot;d&quot;日&quot;;@"/>
    <numFmt numFmtId="194" formatCode="[$-411]gge&quot;年&quot;m&quot;月&quot;d&quot;日&quot;;@"/>
    <numFmt numFmtId="195" formatCode="[$]gge&quot;年&quot;m&quot;月&quot;d&quot;日&quot;;@"/>
    <numFmt numFmtId="196" formatCode="[$]ggge&quot;年&quot;m&quot;月&quot;d&quot;日&quot;;@"/>
    <numFmt numFmtId="197" formatCode="[$]gge&quot;年&quot;m&quot;月&quot;d&quot;日&quot;;@"/>
  </numFmts>
  <fonts count="66">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1"/>
      <name val="ＭＳ Ｐゴシック"/>
      <family val="3"/>
    </font>
    <font>
      <b/>
      <sz val="10"/>
      <name val="ＭＳ Ｐゴシック"/>
      <family val="3"/>
    </font>
    <font>
      <sz val="10"/>
      <name val="ＭＳ Ｐゴシック"/>
      <family val="3"/>
    </font>
    <font>
      <b/>
      <sz val="9"/>
      <name val="ＭＳ Ｐゴシック"/>
      <family val="3"/>
    </font>
    <font>
      <b/>
      <sz val="12"/>
      <name val="ＭＳ Ｐゴシック"/>
      <family val="3"/>
    </font>
    <font>
      <b/>
      <sz val="16"/>
      <name val="ＭＳ Ｐゴシック"/>
      <family val="3"/>
    </font>
    <font>
      <sz val="9"/>
      <name val="ＭＳ Ｐゴシック"/>
      <family val="3"/>
    </font>
    <font>
      <b/>
      <sz val="14"/>
      <name val="ＭＳ Ｐゴシック"/>
      <family val="3"/>
    </font>
    <font>
      <b/>
      <sz val="8"/>
      <name val="ＭＳ Ｐゴシック"/>
      <family val="3"/>
    </font>
    <font>
      <sz val="8"/>
      <name val="ＭＳ Ｐゴシック"/>
      <family val="3"/>
    </font>
    <font>
      <b/>
      <sz val="8.5"/>
      <name val="ＭＳ Ｐゴシック"/>
      <family val="3"/>
    </font>
    <font>
      <sz val="8.5"/>
      <name val="ＭＳ Ｐゴシック"/>
      <family val="3"/>
    </font>
    <font>
      <b/>
      <sz val="10"/>
      <color indexed="10"/>
      <name val="ＭＳ Ｐゴシック"/>
      <family val="3"/>
    </font>
    <font>
      <sz val="14"/>
      <name val="ＭＳ Ｐゴシック"/>
      <family val="3"/>
    </font>
    <font>
      <sz val="7"/>
      <name val="ＭＳ Ｐゴシック"/>
      <family val="3"/>
    </font>
    <font>
      <b/>
      <sz val="12"/>
      <name val="MS P ゴシック"/>
      <family val="3"/>
    </font>
    <font>
      <b/>
      <sz val="12"/>
      <color indexed="10"/>
      <name val="MS P ゴシック"/>
      <family val="3"/>
    </font>
    <font>
      <b/>
      <sz val="9"/>
      <name val="MS P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60"/>
      <name val="ＭＳ Ｐゴシック"/>
      <family val="3"/>
    </font>
    <font>
      <b/>
      <sz val="13"/>
      <color indexed="8"/>
      <name val="ＭＳ Ｐゴシック"/>
      <family val="3"/>
    </font>
    <font>
      <b/>
      <sz val="10"/>
      <color indexed="8"/>
      <name val="ＭＳ Ｐゴシック"/>
      <family val="3"/>
    </font>
    <font>
      <b/>
      <sz val="9"/>
      <color indexed="8"/>
      <name val="ＭＳ Ｐゴシック"/>
      <family val="3"/>
    </font>
    <font>
      <b/>
      <sz val="12"/>
      <color indexed="8"/>
      <name val="ＭＳ Ｐゴシック"/>
      <family val="3"/>
    </font>
    <font>
      <b/>
      <sz val="12"/>
      <color indexed="10"/>
      <name val="ＭＳ Ｐゴシック"/>
      <family val="3"/>
    </font>
    <font>
      <b/>
      <sz val="12"/>
      <color indexed="10"/>
      <name val="Calibri"/>
      <family val="2"/>
    </font>
    <font>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color rgb="FFC00000"/>
      <name val="ＭＳ Ｐゴシック"/>
      <family val="3"/>
    </font>
    <font>
      <sz val="11"/>
      <color rgb="FFC00000"/>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FF"/>
        <bgColor indexed="64"/>
      </patternFill>
    </fill>
    <fill>
      <patternFill patternType="solid">
        <fgColor theme="0" tint="-0.149959996342659"/>
        <bgColor indexed="64"/>
      </patternFill>
    </fill>
    <fill>
      <patternFill patternType="solid">
        <fgColor rgb="FFCCECFF"/>
        <bgColor indexed="64"/>
      </patternFill>
    </fill>
  </fills>
  <borders count="9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style="medium"/>
      <right style="dotted"/>
      <top style="thin"/>
      <bottom style="thin"/>
    </border>
    <border>
      <left style="dotted"/>
      <right style="medium"/>
      <top style="thin"/>
      <bottom style="thin"/>
    </border>
    <border>
      <left style="medium"/>
      <right style="dotted"/>
      <top style="thin"/>
      <bottom style="medium"/>
    </border>
    <border>
      <left style="dotted"/>
      <right style="medium"/>
      <top style="thin"/>
      <bottom style="medium"/>
    </border>
    <border>
      <left>
        <color indexed="63"/>
      </left>
      <right>
        <color indexed="63"/>
      </right>
      <top style="thin"/>
      <bottom style="thin"/>
    </border>
    <border>
      <left>
        <color indexed="63"/>
      </left>
      <right style="thin"/>
      <top style="thin"/>
      <bottom style="thin"/>
    </border>
    <border>
      <left>
        <color indexed="63"/>
      </left>
      <right style="dotted"/>
      <top style="thin"/>
      <bottom style="thin"/>
    </border>
    <border>
      <left style="dotted"/>
      <right style="thin"/>
      <top style="thin"/>
      <bottom style="thin"/>
    </border>
    <border>
      <left style="thin"/>
      <right style="dotted"/>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color indexed="63"/>
      </left>
      <right>
        <color indexed="63"/>
      </right>
      <top>
        <color indexed="63"/>
      </top>
      <bottom style="thin"/>
    </border>
    <border>
      <left style="thick"/>
      <right>
        <color indexed="63"/>
      </right>
      <top>
        <color indexed="63"/>
      </top>
      <bottom>
        <color indexed="63"/>
      </bottom>
    </border>
    <border>
      <left>
        <color indexed="63"/>
      </left>
      <right style="medium"/>
      <top style="thin"/>
      <bottom style="thin"/>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style="thin"/>
      <right style="thin"/>
      <top style="thin"/>
      <bottom>
        <color indexed="63"/>
      </bottom>
    </border>
    <border>
      <left style="thin"/>
      <right>
        <color indexed="63"/>
      </right>
      <top style="thin"/>
      <bottom>
        <color indexed="63"/>
      </bottom>
    </border>
    <border>
      <left style="thin"/>
      <right style="thin"/>
      <top>
        <color indexed="63"/>
      </top>
      <bottom style="thin"/>
    </border>
    <border>
      <left style="thick"/>
      <right style="thick"/>
      <top style="thick"/>
      <bottom>
        <color indexed="63"/>
      </bottom>
    </border>
    <border>
      <left style="thick"/>
      <right style="thick"/>
      <top>
        <color indexed="63"/>
      </top>
      <bottom>
        <color indexed="63"/>
      </bottom>
    </border>
    <border>
      <left style="dotted"/>
      <right>
        <color indexed="63"/>
      </right>
      <top style="thin"/>
      <bottom style="thin"/>
    </border>
    <border>
      <left style="dashed"/>
      <right style="thick"/>
      <top style="thin"/>
      <bottom style="thin"/>
    </border>
    <border diagonalUp="1">
      <left>
        <color indexed="63"/>
      </left>
      <right style="thin"/>
      <top style="thin"/>
      <bottom style="thin"/>
      <diagonal style="thin"/>
    </border>
    <border diagonalUp="1">
      <left style="thin"/>
      <right style="thin"/>
      <top style="thin"/>
      <bottom style="thin"/>
      <diagonal style="thin"/>
    </border>
    <border>
      <left style="medium"/>
      <right>
        <color indexed="63"/>
      </right>
      <top>
        <color indexed="63"/>
      </top>
      <bottom>
        <color indexed="63"/>
      </bottom>
    </border>
    <border>
      <left style="medium"/>
      <right>
        <color indexed="63"/>
      </right>
      <top style="thin"/>
      <bottom style="thin"/>
    </border>
    <border>
      <left style="dashed"/>
      <right style="thin"/>
      <top style="thin"/>
      <bottom style="thin"/>
    </border>
    <border>
      <left style="medium"/>
      <right>
        <color indexed="63"/>
      </right>
      <top style="thin"/>
      <bottom style="medium"/>
    </border>
    <border>
      <left style="dashed"/>
      <right style="thin"/>
      <top style="thin"/>
      <bottom style="medium"/>
    </border>
    <border>
      <left style="thin"/>
      <right style="dotted"/>
      <top style="thin"/>
      <bottom style="medium"/>
    </border>
    <border>
      <left style="thin"/>
      <right>
        <color indexed="63"/>
      </right>
      <top style="thin"/>
      <bottom style="medium"/>
    </border>
    <border>
      <left style="dotted"/>
      <right style="thin"/>
      <top style="thin"/>
      <bottom style="medium"/>
    </border>
    <border>
      <left>
        <color indexed="63"/>
      </left>
      <right style="dotted"/>
      <top style="thin"/>
      <bottom style="medium"/>
    </border>
    <border>
      <left>
        <color indexed="63"/>
      </left>
      <right style="dotted"/>
      <top style="thin"/>
      <bottom>
        <color indexed="63"/>
      </bottom>
    </border>
    <border>
      <left style="dotted"/>
      <right style="thin"/>
      <top style="thin"/>
      <bottom>
        <color indexed="63"/>
      </bottom>
    </border>
    <border>
      <left style="thin"/>
      <right style="medium"/>
      <top style="thin"/>
      <bottom style="thin"/>
    </border>
    <border>
      <left style="medium"/>
      <right style="thin"/>
      <top style="thin"/>
      <bottom style="thin"/>
    </border>
    <border>
      <left style="hair"/>
      <right style="hair"/>
      <top style="thin"/>
      <bottom>
        <color indexed="63"/>
      </bottom>
    </border>
    <border>
      <left style="thin"/>
      <right style="hair"/>
      <top style="thin"/>
      <bottom style="thin"/>
    </border>
    <border>
      <left style="thin"/>
      <right style="medium"/>
      <top style="thin"/>
      <bottom style="medium"/>
    </border>
    <border>
      <left style="hair"/>
      <right>
        <color indexed="63"/>
      </right>
      <top style="thin"/>
      <bottom>
        <color indexed="63"/>
      </bottom>
    </border>
    <border>
      <left style="hair"/>
      <right>
        <color indexed="63"/>
      </right>
      <top style="thin"/>
      <bottom style="thin"/>
    </border>
    <border>
      <left style="medium"/>
      <right>
        <color indexed="63"/>
      </right>
      <top>
        <color indexed="63"/>
      </top>
      <bottom style="medium"/>
    </border>
    <border>
      <left style="thin"/>
      <right>
        <color indexed="63"/>
      </right>
      <top>
        <color indexed="63"/>
      </top>
      <bottom style="medium"/>
    </border>
    <border>
      <left style="thin"/>
      <right style="medium"/>
      <top>
        <color indexed="63"/>
      </top>
      <bottom style="medium"/>
    </border>
    <border>
      <left style="medium"/>
      <right style="medium"/>
      <top style="medium"/>
      <bottom style="medium"/>
    </border>
    <border>
      <left style="thin"/>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ck"/>
      <right style="thick"/>
      <top>
        <color indexed="63"/>
      </top>
      <bottom style="thin"/>
    </border>
    <border>
      <left style="thin"/>
      <right style="dotted"/>
      <top style="thin"/>
      <bottom>
        <color indexed="63"/>
      </bottom>
    </border>
    <border>
      <left style="thin"/>
      <right style="dotted"/>
      <top>
        <color indexed="63"/>
      </top>
      <bottom>
        <color indexed="63"/>
      </bottom>
    </border>
    <border>
      <left style="thin"/>
      <right style="dotted"/>
      <top>
        <color indexed="63"/>
      </top>
      <bottom style="thin"/>
    </border>
    <border>
      <left style="dotted"/>
      <right style="thin"/>
      <top>
        <color indexed="63"/>
      </top>
      <bottom>
        <color indexed="63"/>
      </bottom>
    </border>
    <border>
      <left style="dotted"/>
      <right style="thin"/>
      <top>
        <color indexed="63"/>
      </top>
      <bottom style="thin"/>
    </border>
    <border>
      <left style="dashed"/>
      <right style="thick"/>
      <top style="thin"/>
      <bottom>
        <color indexed="63"/>
      </bottom>
    </border>
    <border>
      <left style="dashed"/>
      <right style="thick"/>
      <top>
        <color indexed="63"/>
      </top>
      <bottom>
        <color indexed="63"/>
      </bottom>
    </border>
    <border>
      <left style="dashed"/>
      <right style="thick"/>
      <top>
        <color indexed="63"/>
      </top>
      <bottom style="thin"/>
    </border>
    <border>
      <left style="thick"/>
      <right style="thick"/>
      <top style="thin"/>
      <bottom>
        <color indexed="63"/>
      </bottom>
    </border>
    <border>
      <left style="hair"/>
      <right style="thin"/>
      <top style="thin"/>
      <bottom>
        <color indexed="63"/>
      </bottom>
    </border>
    <border>
      <left style="hair"/>
      <right style="thin"/>
      <top>
        <color indexed="63"/>
      </top>
      <bottom>
        <color indexed="63"/>
      </bottom>
    </border>
    <border>
      <left style="hair"/>
      <right style="thin"/>
      <top>
        <color indexed="63"/>
      </top>
      <bottom style="thin"/>
    </border>
    <border>
      <left style="thick"/>
      <right style="thick"/>
      <top style="thick"/>
      <bottom style="thin"/>
    </border>
    <border>
      <left style="thick"/>
      <right style="thick"/>
      <top style="thin"/>
      <bottom style="thin"/>
    </border>
    <border>
      <left>
        <color indexed="63"/>
      </left>
      <right style="thin"/>
      <top>
        <color indexed="63"/>
      </top>
      <bottom>
        <color indexed="63"/>
      </bottom>
    </border>
    <border>
      <left style="thick"/>
      <right style="thick"/>
      <top>
        <color indexed="63"/>
      </top>
      <bottom style="thick"/>
    </border>
    <border>
      <left style="thick"/>
      <right>
        <color indexed="63"/>
      </right>
      <top style="thick"/>
      <bottom style="thick"/>
    </border>
    <border>
      <left>
        <color indexed="63"/>
      </left>
      <right>
        <color indexed="63"/>
      </right>
      <top style="thick"/>
      <bottom style="thick"/>
    </border>
    <border>
      <left>
        <color indexed="63"/>
      </left>
      <right style="thick"/>
      <top>
        <color indexed="63"/>
      </top>
      <bottom>
        <color indexed="63"/>
      </bottom>
    </border>
    <border>
      <left>
        <color indexed="63"/>
      </left>
      <right style="thick"/>
      <top style="thick"/>
      <bottom style="thick"/>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thin"/>
    </border>
    <border>
      <left style="medium"/>
      <right>
        <color indexed="63"/>
      </right>
      <top style="medium"/>
      <bottom style="medium"/>
    </border>
    <border>
      <left>
        <color indexed="63"/>
      </left>
      <right style="medium"/>
      <top style="medium"/>
      <bottom style="medium"/>
    </border>
    <border>
      <left style="thin"/>
      <right style="thin"/>
      <top style="medium"/>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2" fillId="0" borderId="0" applyNumberFormat="0" applyFill="0" applyBorder="0" applyAlignment="0" applyProtection="0"/>
    <xf numFmtId="0" fontId="63" fillId="32" borderId="0" applyNumberFormat="0" applyBorder="0" applyAlignment="0" applyProtection="0"/>
  </cellStyleXfs>
  <cellXfs count="348">
    <xf numFmtId="0" fontId="0" fillId="0" borderId="0" xfId="0" applyAlignment="1">
      <alignment vertical="center"/>
    </xf>
    <xf numFmtId="0" fontId="0" fillId="0" borderId="0" xfId="0" applyAlignment="1" applyProtection="1">
      <alignment vertical="center"/>
      <protection/>
    </xf>
    <xf numFmtId="0" fontId="6" fillId="0" borderId="10" xfId="0" applyFont="1" applyBorder="1" applyAlignment="1" applyProtection="1">
      <alignment horizontal="center" vertical="center"/>
      <protection locked="0"/>
    </xf>
    <xf numFmtId="0" fontId="0" fillId="0" borderId="0" xfId="0" applyBorder="1" applyAlignment="1" applyProtection="1">
      <alignment vertical="center"/>
      <protection locked="0"/>
    </xf>
    <xf numFmtId="0" fontId="0" fillId="0" borderId="0" xfId="0" applyAlignment="1" applyProtection="1">
      <alignment vertical="center"/>
      <protection locked="0"/>
    </xf>
    <xf numFmtId="0" fontId="10" fillId="0" borderId="0" xfId="0" applyFont="1"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0" xfId="0" applyBorder="1" applyAlignment="1" applyProtection="1">
      <alignment horizontal="center" vertical="center"/>
      <protection/>
    </xf>
    <xf numFmtId="0" fontId="11" fillId="0" borderId="0" xfId="0" applyFont="1" applyAlignment="1" applyProtection="1">
      <alignment horizontal="left" vertical="center"/>
      <protection/>
    </xf>
    <xf numFmtId="0" fontId="8" fillId="0" borderId="0" xfId="0" applyFont="1" applyAlignment="1" applyProtection="1">
      <alignment horizontal="center" vertical="center"/>
      <protection/>
    </xf>
    <xf numFmtId="0" fontId="9" fillId="0" borderId="0" xfId="0" applyFont="1" applyBorder="1" applyAlignment="1" applyProtection="1">
      <alignment vertical="center"/>
      <protection/>
    </xf>
    <xf numFmtId="0" fontId="8" fillId="0" borderId="0" xfId="0" applyFont="1" applyAlignment="1" applyProtection="1">
      <alignment vertical="center"/>
      <protection/>
    </xf>
    <xf numFmtId="0" fontId="4" fillId="0" borderId="0" xfId="0" applyFont="1" applyAlignment="1" applyProtection="1">
      <alignment vertical="center"/>
      <protection/>
    </xf>
    <xf numFmtId="0" fontId="0" fillId="0" borderId="0" xfId="0" applyAlignment="1" applyProtection="1">
      <alignment vertical="center"/>
      <protection/>
    </xf>
    <xf numFmtId="0" fontId="9" fillId="0" borderId="0" xfId="0" applyFont="1" applyAlignment="1" applyProtection="1">
      <alignment vertical="center"/>
      <protection/>
    </xf>
    <xf numFmtId="0" fontId="4" fillId="0" borderId="0" xfId="0" applyFont="1" applyAlignment="1" applyProtection="1">
      <alignment vertical="center"/>
      <protection/>
    </xf>
    <xf numFmtId="0" fontId="9" fillId="0" borderId="0" xfId="0" applyNumberFormat="1" applyFont="1" applyAlignment="1" applyProtection="1">
      <alignment horizontal="left" vertical="center"/>
      <protection/>
    </xf>
    <xf numFmtId="0" fontId="11" fillId="0" borderId="0" xfId="0" applyFont="1" applyAlignment="1" applyProtection="1">
      <alignment horizontal="right" vertical="center"/>
      <protection/>
    </xf>
    <xf numFmtId="0" fontId="8" fillId="0" borderId="0" xfId="0" applyFont="1" applyAlignment="1" applyProtection="1">
      <alignment horizontal="left" vertical="center"/>
      <protection/>
    </xf>
    <xf numFmtId="0" fontId="0" fillId="0" borderId="0" xfId="0" applyAlignment="1" applyProtection="1">
      <alignment horizontal="right" vertical="center"/>
      <protection/>
    </xf>
    <xf numFmtId="0" fontId="9" fillId="0" borderId="0" xfId="0" applyFont="1" applyAlignment="1" applyProtection="1">
      <alignment vertical="center"/>
      <protection/>
    </xf>
    <xf numFmtId="0" fontId="0" fillId="0" borderId="10" xfId="0" applyBorder="1" applyAlignment="1" applyProtection="1">
      <alignment horizontal="center" vertical="center"/>
      <protection/>
    </xf>
    <xf numFmtId="0" fontId="10" fillId="0" borderId="0" xfId="0" applyFont="1" applyBorder="1" applyAlignment="1" applyProtection="1">
      <alignment horizontal="center" vertical="center"/>
      <protection/>
    </xf>
    <xf numFmtId="0" fontId="6" fillId="0" borderId="0" xfId="0" applyFont="1" applyFill="1" applyBorder="1" applyAlignment="1" applyProtection="1">
      <alignment vertical="center"/>
      <protection/>
    </xf>
    <xf numFmtId="0" fontId="0" fillId="0" borderId="0" xfId="0" applyFill="1" applyBorder="1" applyAlignment="1" applyProtection="1">
      <alignment vertical="center"/>
      <protection locked="0"/>
    </xf>
    <xf numFmtId="0" fontId="6" fillId="0" borderId="11" xfId="0" applyFont="1" applyBorder="1" applyAlignment="1" applyProtection="1">
      <alignment vertical="center"/>
      <protection locked="0"/>
    </xf>
    <xf numFmtId="0" fontId="6" fillId="0" borderId="12" xfId="0" applyFont="1" applyBorder="1" applyAlignment="1" applyProtection="1">
      <alignment horizontal="center" vertical="center" wrapText="1"/>
      <protection/>
    </xf>
    <xf numFmtId="0" fontId="6" fillId="0" borderId="13" xfId="0" applyFont="1" applyBorder="1" applyAlignment="1" applyProtection="1">
      <alignment horizontal="center" vertical="center" wrapText="1"/>
      <protection/>
    </xf>
    <xf numFmtId="0" fontId="6" fillId="0" borderId="12" xfId="0" applyFont="1" applyBorder="1" applyAlignment="1" applyProtection="1">
      <alignment vertical="center"/>
      <protection locked="0"/>
    </xf>
    <xf numFmtId="0" fontId="6" fillId="0" borderId="13" xfId="0" applyFont="1" applyBorder="1" applyAlignment="1" applyProtection="1">
      <alignment vertical="center"/>
      <protection locked="0"/>
    </xf>
    <xf numFmtId="0" fontId="6" fillId="0" borderId="14" xfId="0" applyFont="1" applyBorder="1" applyAlignment="1" applyProtection="1">
      <alignment vertical="center"/>
      <protection locked="0"/>
    </xf>
    <xf numFmtId="0" fontId="6" fillId="0" borderId="15" xfId="0" applyFont="1" applyBorder="1" applyAlignment="1" applyProtection="1">
      <alignment vertical="center"/>
      <protection locked="0"/>
    </xf>
    <xf numFmtId="176" fontId="4" fillId="33" borderId="16" xfId="0" applyNumberFormat="1" applyFont="1" applyFill="1" applyBorder="1" applyAlignment="1" applyProtection="1">
      <alignment vertical="center"/>
      <protection/>
    </xf>
    <xf numFmtId="176" fontId="4" fillId="33" borderId="17" xfId="0" applyNumberFormat="1" applyFont="1" applyFill="1" applyBorder="1" applyAlignment="1" applyProtection="1">
      <alignment vertical="center"/>
      <protection/>
    </xf>
    <xf numFmtId="0" fontId="6" fillId="33" borderId="18" xfId="0" applyFont="1" applyFill="1" applyBorder="1" applyAlignment="1" applyProtection="1">
      <alignment horizontal="center" vertical="center" wrapText="1"/>
      <protection/>
    </xf>
    <xf numFmtId="0" fontId="6" fillId="33" borderId="19" xfId="0" applyFont="1" applyFill="1" applyBorder="1" applyAlignment="1" applyProtection="1">
      <alignment horizontal="center" vertical="center" wrapText="1"/>
      <protection/>
    </xf>
    <xf numFmtId="0" fontId="6" fillId="33" borderId="20" xfId="0" applyFont="1" applyFill="1" applyBorder="1" applyAlignment="1" applyProtection="1">
      <alignment horizontal="center" vertical="center" wrapText="1"/>
      <protection/>
    </xf>
    <xf numFmtId="0" fontId="6" fillId="0" borderId="16" xfId="0" applyFont="1" applyBorder="1" applyAlignment="1" applyProtection="1">
      <alignment vertical="center"/>
      <protection locked="0"/>
    </xf>
    <xf numFmtId="0" fontId="0" fillId="0" borderId="21" xfId="0" applyBorder="1" applyAlignment="1" applyProtection="1">
      <alignment vertical="center" wrapText="1"/>
      <protection/>
    </xf>
    <xf numFmtId="0" fontId="0" fillId="0" borderId="22" xfId="0" applyBorder="1" applyAlignment="1" applyProtection="1">
      <alignment vertical="center" wrapText="1"/>
      <protection/>
    </xf>
    <xf numFmtId="0" fontId="0" fillId="0" borderId="23" xfId="0" applyBorder="1" applyAlignment="1" applyProtection="1">
      <alignment vertical="center" wrapText="1"/>
      <protection/>
    </xf>
    <xf numFmtId="0" fontId="0" fillId="0" borderId="24" xfId="0" applyBorder="1" applyAlignment="1" applyProtection="1">
      <alignment vertical="center" wrapText="1"/>
      <protection/>
    </xf>
    <xf numFmtId="0" fontId="0" fillId="0" borderId="25" xfId="0" applyBorder="1" applyAlignment="1" applyProtection="1">
      <alignment vertical="center" wrapText="1"/>
      <protection/>
    </xf>
    <xf numFmtId="0" fontId="64" fillId="0" borderId="26" xfId="0" applyNumberFormat="1" applyFont="1" applyBorder="1" applyAlignment="1" applyProtection="1">
      <alignment vertical="center" shrinkToFit="1"/>
      <protection/>
    </xf>
    <xf numFmtId="0" fontId="64" fillId="0" borderId="0" xfId="0" applyNumberFormat="1" applyFont="1" applyBorder="1" applyAlignment="1" applyProtection="1">
      <alignment vertical="center" shrinkToFit="1"/>
      <protection/>
    </xf>
    <xf numFmtId="176" fontId="4" fillId="33" borderId="20" xfId="0" applyNumberFormat="1" applyFont="1" applyFill="1" applyBorder="1" applyAlignment="1" applyProtection="1">
      <alignment vertical="center"/>
      <protection/>
    </xf>
    <xf numFmtId="176" fontId="4" fillId="33" borderId="19" xfId="0" applyNumberFormat="1" applyFont="1" applyFill="1" applyBorder="1" applyAlignment="1" applyProtection="1">
      <alignment vertical="center"/>
      <protection/>
    </xf>
    <xf numFmtId="0" fontId="6" fillId="33" borderId="13" xfId="0" applyFont="1" applyFill="1" applyBorder="1" applyAlignment="1" applyProtection="1">
      <alignment horizontal="center" vertical="center" wrapText="1"/>
      <protection/>
    </xf>
    <xf numFmtId="176" fontId="4" fillId="33" borderId="13" xfId="0" applyNumberFormat="1" applyFont="1" applyFill="1" applyBorder="1" applyAlignment="1" applyProtection="1">
      <alignment vertical="center"/>
      <protection/>
    </xf>
    <xf numFmtId="176" fontId="4" fillId="33" borderId="27" xfId="0" applyNumberFormat="1" applyFont="1" applyFill="1" applyBorder="1" applyAlignment="1" applyProtection="1">
      <alignment vertical="center"/>
      <protection/>
    </xf>
    <xf numFmtId="176" fontId="4" fillId="33" borderId="28" xfId="0" applyNumberFormat="1" applyFont="1" applyFill="1" applyBorder="1" applyAlignment="1" applyProtection="1">
      <alignment vertical="center"/>
      <protection/>
    </xf>
    <xf numFmtId="176" fontId="4" fillId="33" borderId="29" xfId="0" applyNumberFormat="1" applyFont="1" applyFill="1" applyBorder="1" applyAlignment="1" applyProtection="1">
      <alignment vertical="center"/>
      <protection/>
    </xf>
    <xf numFmtId="176" fontId="4" fillId="33" borderId="30" xfId="0" applyNumberFormat="1" applyFont="1" applyFill="1" applyBorder="1" applyAlignment="1" applyProtection="1">
      <alignment vertical="center"/>
      <protection/>
    </xf>
    <xf numFmtId="0" fontId="6" fillId="0" borderId="16" xfId="0" applyFont="1" applyBorder="1" applyAlignment="1" applyProtection="1">
      <alignment horizontal="center" vertical="center"/>
      <protection locked="0"/>
    </xf>
    <xf numFmtId="0" fontId="0" fillId="0" borderId="10" xfId="0" applyBorder="1" applyAlignment="1" applyProtection="1">
      <alignment vertical="center"/>
      <protection/>
    </xf>
    <xf numFmtId="0" fontId="0" fillId="0" borderId="10" xfId="0" applyFont="1" applyFill="1" applyBorder="1" applyAlignment="1" applyProtection="1">
      <alignment horizontal="right" vertical="center"/>
      <protection locked="0"/>
    </xf>
    <xf numFmtId="0" fontId="0" fillId="0" borderId="31" xfId="0" applyFont="1" applyFill="1" applyBorder="1" applyAlignment="1" applyProtection="1">
      <alignment vertical="center"/>
      <protection locked="0"/>
    </xf>
    <xf numFmtId="0" fontId="0" fillId="0" borderId="10" xfId="0" applyFont="1" applyFill="1" applyBorder="1" applyAlignment="1" applyProtection="1">
      <alignment vertical="center"/>
      <protection locked="0"/>
    </xf>
    <xf numFmtId="189" fontId="4" fillId="33" borderId="32" xfId="0" applyNumberFormat="1" applyFont="1" applyFill="1" applyBorder="1" applyAlignment="1" applyProtection="1">
      <alignment horizontal="right" vertical="center" shrinkToFit="1"/>
      <protection/>
    </xf>
    <xf numFmtId="189" fontId="4" fillId="33" borderId="11" xfId="0" applyNumberFormat="1" applyFont="1" applyFill="1" applyBorder="1" applyAlignment="1" applyProtection="1">
      <alignment horizontal="right" vertical="center" shrinkToFit="1"/>
      <protection/>
    </xf>
    <xf numFmtId="0" fontId="0" fillId="0" borderId="10" xfId="0" applyFont="1" applyBorder="1" applyAlignment="1" applyProtection="1">
      <alignment horizontal="right" vertical="center"/>
      <protection locked="0"/>
    </xf>
    <xf numFmtId="0" fontId="0" fillId="33" borderId="10" xfId="0" applyFont="1" applyFill="1" applyBorder="1" applyAlignment="1" applyProtection="1">
      <alignment horizontal="center" vertical="center"/>
      <protection/>
    </xf>
    <xf numFmtId="0" fontId="0" fillId="0" borderId="10" xfId="0" applyFill="1" applyBorder="1" applyAlignment="1" applyProtection="1">
      <alignment vertical="center"/>
      <protection/>
    </xf>
    <xf numFmtId="0" fontId="8" fillId="0" borderId="0" xfId="0" applyFont="1" applyBorder="1" applyAlignment="1" applyProtection="1">
      <alignment horizontal="center" vertical="center"/>
      <protection/>
    </xf>
    <xf numFmtId="0" fontId="0" fillId="0" borderId="17" xfId="0" applyFont="1" applyFill="1" applyBorder="1" applyAlignment="1" applyProtection="1">
      <alignment horizontal="right" vertical="center"/>
      <protection locked="0"/>
    </xf>
    <xf numFmtId="0" fontId="0" fillId="33" borderId="33" xfId="0" applyFont="1" applyFill="1" applyBorder="1" applyAlignment="1" applyProtection="1">
      <alignment horizontal="center" vertical="center"/>
      <protection/>
    </xf>
    <xf numFmtId="0" fontId="8" fillId="0" borderId="0" xfId="0" applyFont="1" applyBorder="1" applyAlignment="1" applyProtection="1">
      <alignment vertical="center" shrinkToFit="1"/>
      <protection/>
    </xf>
    <xf numFmtId="0" fontId="8" fillId="0" borderId="25" xfId="0" applyFont="1" applyBorder="1" applyAlignment="1" applyProtection="1">
      <alignment vertical="center" shrinkToFit="1"/>
      <protection/>
    </xf>
    <xf numFmtId="0" fontId="8" fillId="0" borderId="0" xfId="0" applyFont="1" applyBorder="1" applyAlignment="1" applyProtection="1">
      <alignment horizontal="center" vertical="center" shrinkToFit="1"/>
      <protection/>
    </xf>
    <xf numFmtId="0" fontId="8" fillId="0" borderId="25" xfId="0" applyFont="1" applyBorder="1" applyAlignment="1" applyProtection="1">
      <alignment horizontal="center" vertical="center"/>
      <protection/>
    </xf>
    <xf numFmtId="186" fontId="8" fillId="0" borderId="25" xfId="0" applyNumberFormat="1" applyFont="1" applyBorder="1" applyAlignment="1" applyProtection="1">
      <alignment horizontal="center" vertical="center"/>
      <protection/>
    </xf>
    <xf numFmtId="0" fontId="6" fillId="0" borderId="0" xfId="0" applyFont="1" applyAlignment="1" applyProtection="1">
      <alignment horizontal="right" vertical="center"/>
      <protection/>
    </xf>
    <xf numFmtId="0" fontId="8" fillId="0" borderId="34" xfId="0" applyFont="1" applyBorder="1" applyAlignment="1" applyProtection="1">
      <alignment horizontal="center" vertical="center" wrapText="1"/>
      <protection/>
    </xf>
    <xf numFmtId="0" fontId="8" fillId="0" borderId="35" xfId="0" applyFont="1" applyBorder="1" applyAlignment="1" applyProtection="1">
      <alignment horizontal="center" vertical="center" wrapText="1"/>
      <protection/>
    </xf>
    <xf numFmtId="0" fontId="13" fillId="0" borderId="16" xfId="0" applyFont="1" applyFill="1" applyBorder="1" applyAlignment="1" applyProtection="1">
      <alignment horizontal="center" vertical="top" wrapText="1"/>
      <protection/>
    </xf>
    <xf numFmtId="0" fontId="12" fillId="0" borderId="20" xfId="0" applyFont="1" applyFill="1" applyBorder="1" applyAlignment="1" applyProtection="1">
      <alignment horizontal="center" vertical="top" wrapText="1"/>
      <protection/>
    </xf>
    <xf numFmtId="186" fontId="18" fillId="0" borderId="36" xfId="0" applyNumberFormat="1" applyFont="1" applyFill="1" applyBorder="1" applyAlignment="1" applyProtection="1">
      <alignment vertical="top" wrapText="1"/>
      <protection/>
    </xf>
    <xf numFmtId="186" fontId="12" fillId="0" borderId="11" xfId="0" applyNumberFormat="1" applyFont="1" applyFill="1" applyBorder="1" applyAlignment="1" applyProtection="1">
      <alignment horizontal="center" vertical="top" wrapText="1"/>
      <protection/>
    </xf>
    <xf numFmtId="186" fontId="18" fillId="0" borderId="37" xfId="0" applyNumberFormat="1" applyFont="1" applyFill="1" applyBorder="1" applyAlignment="1" applyProtection="1">
      <alignment vertical="top" wrapText="1"/>
      <protection/>
    </xf>
    <xf numFmtId="0" fontId="0" fillId="0" borderId="11" xfId="0" applyFont="1" applyBorder="1" applyAlignment="1" applyProtection="1">
      <alignment horizontal="center" vertical="center"/>
      <protection/>
    </xf>
    <xf numFmtId="0" fontId="0" fillId="34" borderId="38" xfId="0" applyFont="1" applyFill="1" applyBorder="1" applyAlignment="1" applyProtection="1">
      <alignment horizontal="right" vertical="center"/>
      <protection/>
    </xf>
    <xf numFmtId="0" fontId="0" fillId="34" borderId="39" xfId="0" applyFont="1" applyFill="1" applyBorder="1" applyAlignment="1" applyProtection="1">
      <alignment horizontal="right" vertical="center"/>
      <protection/>
    </xf>
    <xf numFmtId="0" fontId="0" fillId="0" borderId="31" xfId="0" applyFont="1" applyFill="1" applyBorder="1" applyAlignment="1" applyProtection="1">
      <alignment vertical="center"/>
      <protection/>
    </xf>
    <xf numFmtId="0" fontId="0" fillId="0" borderId="10" xfId="0" applyFont="1" applyBorder="1" applyAlignment="1" applyProtection="1">
      <alignment horizontal="center" vertical="center"/>
      <protection/>
    </xf>
    <xf numFmtId="0" fontId="0" fillId="0" borderId="0" xfId="0" applyFont="1" applyAlignment="1" applyProtection="1">
      <alignment vertical="center"/>
      <protection/>
    </xf>
    <xf numFmtId="0" fontId="0" fillId="0" borderId="0" xfId="0" applyFont="1" applyAlignment="1" applyProtection="1">
      <alignment vertical="center" wrapText="1"/>
      <protection/>
    </xf>
    <xf numFmtId="186" fontId="0" fillId="0" borderId="0" xfId="0" applyNumberFormat="1" applyAlignment="1" applyProtection="1">
      <alignment vertical="center"/>
      <protection/>
    </xf>
    <xf numFmtId="0" fontId="0" fillId="0" borderId="0" xfId="0" applyAlignment="1" applyProtection="1">
      <alignment horizontal="center" vertical="center"/>
      <protection/>
    </xf>
    <xf numFmtId="0" fontId="0" fillId="0" borderId="0" xfId="0" applyBorder="1" applyAlignment="1" applyProtection="1">
      <alignment vertical="center"/>
      <protection/>
    </xf>
    <xf numFmtId="0" fontId="0" fillId="0" borderId="10" xfId="0" applyFill="1" applyBorder="1" applyAlignment="1" applyProtection="1">
      <alignment horizontal="center" vertical="center"/>
      <protection/>
    </xf>
    <xf numFmtId="0" fontId="0" fillId="0" borderId="0" xfId="0" applyFill="1" applyBorder="1" applyAlignment="1" applyProtection="1">
      <alignment horizontal="center" vertical="center"/>
      <protection/>
    </xf>
    <xf numFmtId="0" fontId="0" fillId="0" borderId="0" xfId="0" applyBorder="1" applyAlignment="1" applyProtection="1">
      <alignment vertical="center"/>
      <protection/>
    </xf>
    <xf numFmtId="0" fontId="6" fillId="0" borderId="16" xfId="0" applyFont="1" applyBorder="1" applyAlignment="1" applyProtection="1">
      <alignment vertical="center"/>
      <protection locked="0"/>
    </xf>
    <xf numFmtId="0" fontId="0" fillId="0" borderId="40" xfId="0" applyBorder="1" applyAlignment="1" applyProtection="1">
      <alignment horizontal="center" vertical="center"/>
      <protection/>
    </xf>
    <xf numFmtId="0" fontId="6" fillId="33" borderId="16" xfId="0" applyFont="1" applyFill="1" applyBorder="1" applyAlignment="1" applyProtection="1">
      <alignment horizontal="center" vertical="center" wrapText="1"/>
      <protection/>
    </xf>
    <xf numFmtId="0" fontId="6" fillId="33" borderId="17" xfId="0" applyFont="1" applyFill="1" applyBorder="1" applyAlignment="1" applyProtection="1">
      <alignment horizontal="center" vertical="center" wrapText="1"/>
      <protection/>
    </xf>
    <xf numFmtId="0" fontId="6" fillId="33" borderId="11" xfId="0" applyFont="1" applyFill="1" applyBorder="1" applyAlignment="1" applyProtection="1">
      <alignment horizontal="center" vertical="center" wrapText="1"/>
      <protection/>
    </xf>
    <xf numFmtId="0" fontId="8" fillId="0" borderId="25" xfId="0" applyFont="1" applyFill="1" applyBorder="1" applyAlignment="1" applyProtection="1">
      <alignment horizontal="left" vertical="center"/>
      <protection/>
    </xf>
    <xf numFmtId="0" fontId="6" fillId="0" borderId="25" xfId="0" applyFont="1" applyFill="1" applyBorder="1" applyAlignment="1" applyProtection="1">
      <alignment horizontal="center" vertical="center"/>
      <protection/>
    </xf>
    <xf numFmtId="0" fontId="6" fillId="0" borderId="25" xfId="0" applyFont="1" applyFill="1" applyBorder="1" applyAlignment="1" applyProtection="1">
      <alignment vertical="center"/>
      <protection/>
    </xf>
    <xf numFmtId="176" fontId="4" fillId="0" borderId="25" xfId="0" applyNumberFormat="1" applyFont="1" applyFill="1" applyBorder="1" applyAlignment="1" applyProtection="1">
      <alignment vertical="center"/>
      <protection/>
    </xf>
    <xf numFmtId="176" fontId="4" fillId="33" borderId="41" xfId="0" applyNumberFormat="1" applyFont="1" applyFill="1" applyBorder="1" applyAlignment="1" applyProtection="1">
      <alignment vertical="center"/>
      <protection locked="0"/>
    </xf>
    <xf numFmtId="176" fontId="4" fillId="33" borderId="42" xfId="0" applyNumberFormat="1" applyFont="1" applyFill="1" applyBorder="1" applyAlignment="1" applyProtection="1">
      <alignment vertical="center"/>
      <protection locked="0"/>
    </xf>
    <xf numFmtId="176" fontId="4" fillId="33" borderId="20" xfId="0" applyNumberFormat="1" applyFont="1" applyFill="1" applyBorder="1" applyAlignment="1" applyProtection="1">
      <alignment vertical="center"/>
      <protection locked="0"/>
    </xf>
    <xf numFmtId="176" fontId="4" fillId="33" borderId="17" xfId="0" applyNumberFormat="1" applyFont="1" applyFill="1" applyBorder="1" applyAlignment="1" applyProtection="1">
      <alignment vertical="center"/>
      <protection locked="0"/>
    </xf>
    <xf numFmtId="176" fontId="4" fillId="33" borderId="11" xfId="0" applyNumberFormat="1" applyFont="1" applyFill="1" applyBorder="1" applyAlignment="1" applyProtection="1">
      <alignment vertical="center"/>
      <protection locked="0"/>
    </xf>
    <xf numFmtId="176" fontId="4" fillId="33" borderId="19" xfId="0" applyNumberFormat="1" applyFont="1" applyFill="1" applyBorder="1" applyAlignment="1" applyProtection="1">
      <alignment vertical="center"/>
      <protection locked="0"/>
    </xf>
    <xf numFmtId="176" fontId="4" fillId="33" borderId="27" xfId="0" applyNumberFormat="1" applyFont="1" applyFill="1" applyBorder="1" applyAlignment="1" applyProtection="1">
      <alignment vertical="center"/>
      <protection locked="0"/>
    </xf>
    <xf numFmtId="176" fontId="4" fillId="33" borderId="43" xfId="0" applyNumberFormat="1" applyFont="1" applyFill="1" applyBorder="1" applyAlignment="1" applyProtection="1">
      <alignment vertical="center"/>
      <protection locked="0"/>
    </xf>
    <xf numFmtId="176" fontId="4" fillId="33" borderId="44" xfId="0" applyNumberFormat="1" applyFont="1" applyFill="1" applyBorder="1" applyAlignment="1" applyProtection="1">
      <alignment vertical="center"/>
      <protection locked="0"/>
    </xf>
    <xf numFmtId="176" fontId="4" fillId="33" borderId="45" xfId="0" applyNumberFormat="1" applyFont="1" applyFill="1" applyBorder="1" applyAlignment="1" applyProtection="1">
      <alignment vertical="center"/>
      <protection locked="0"/>
    </xf>
    <xf numFmtId="176" fontId="4" fillId="33" borderId="29" xfId="0" applyNumberFormat="1" applyFont="1" applyFill="1" applyBorder="1" applyAlignment="1" applyProtection="1">
      <alignment vertical="center"/>
      <protection locked="0"/>
    </xf>
    <xf numFmtId="176" fontId="4" fillId="33" borderId="46" xfId="0" applyNumberFormat="1" applyFont="1" applyFill="1" applyBorder="1" applyAlignment="1" applyProtection="1">
      <alignment vertical="center"/>
      <protection locked="0"/>
    </xf>
    <xf numFmtId="176" fontId="4" fillId="33" borderId="47" xfId="0" applyNumberFormat="1" applyFont="1" applyFill="1" applyBorder="1" applyAlignment="1" applyProtection="1">
      <alignment vertical="center"/>
      <protection locked="0"/>
    </xf>
    <xf numFmtId="176" fontId="4" fillId="33" borderId="30" xfId="0" applyNumberFormat="1" applyFont="1" applyFill="1" applyBorder="1" applyAlignment="1" applyProtection="1">
      <alignment vertical="center"/>
      <protection locked="0"/>
    </xf>
    <xf numFmtId="176" fontId="4" fillId="33" borderId="16" xfId="0" applyNumberFormat="1" applyFont="1" applyFill="1" applyBorder="1" applyAlignment="1" applyProtection="1">
      <alignment vertical="center"/>
      <protection locked="0"/>
    </xf>
    <xf numFmtId="176" fontId="4" fillId="33" borderId="18" xfId="0" applyNumberFormat="1" applyFont="1" applyFill="1" applyBorder="1" applyAlignment="1" applyProtection="1">
      <alignment vertical="center"/>
      <protection locked="0"/>
    </xf>
    <xf numFmtId="176" fontId="4" fillId="33" borderId="28" xfId="0" applyNumberFormat="1" applyFont="1" applyFill="1" applyBorder="1" applyAlignment="1" applyProtection="1">
      <alignment vertical="center"/>
      <protection locked="0"/>
    </xf>
    <xf numFmtId="176" fontId="4" fillId="33" borderId="48" xfId="0" applyNumberFormat="1" applyFont="1" applyFill="1" applyBorder="1" applyAlignment="1" applyProtection="1">
      <alignment vertical="center"/>
      <protection locked="0"/>
    </xf>
    <xf numFmtId="176" fontId="4" fillId="33" borderId="49" xfId="0" applyNumberFormat="1" applyFont="1" applyFill="1" applyBorder="1" applyAlignment="1" applyProtection="1">
      <alignment vertical="center"/>
      <protection locked="0"/>
    </xf>
    <xf numFmtId="176" fontId="4" fillId="33" borderId="50" xfId="0" applyNumberFormat="1" applyFont="1" applyFill="1" applyBorder="1" applyAlignment="1" applyProtection="1">
      <alignment vertical="center"/>
      <protection locked="0"/>
    </xf>
    <xf numFmtId="0" fontId="0" fillId="0" borderId="10" xfId="0" applyBorder="1" applyAlignment="1" applyProtection="1">
      <alignment horizontal="center" vertical="center" wrapText="1"/>
      <protection/>
    </xf>
    <xf numFmtId="0" fontId="0" fillId="0" borderId="51" xfId="0" applyBorder="1" applyAlignment="1" applyProtection="1">
      <alignment horizontal="center" vertical="center" wrapText="1"/>
      <protection/>
    </xf>
    <xf numFmtId="0" fontId="0" fillId="0" borderId="52" xfId="0" applyBorder="1" applyAlignment="1" applyProtection="1">
      <alignment horizontal="center" vertical="center" wrapText="1"/>
      <protection/>
    </xf>
    <xf numFmtId="0" fontId="8" fillId="0" borderId="0" xfId="0" applyNumberFormat="1" applyFont="1" applyAlignment="1" applyProtection="1">
      <alignment horizontal="right" vertical="center"/>
      <protection/>
    </xf>
    <xf numFmtId="0" fontId="0" fillId="0" borderId="10" xfId="0" applyFont="1" applyBorder="1" applyAlignment="1" applyProtection="1">
      <alignment horizontal="center" vertical="center"/>
      <protection locked="0"/>
    </xf>
    <xf numFmtId="0" fontId="0" fillId="0" borderId="0" xfId="0" applyBorder="1" applyAlignment="1" applyProtection="1">
      <alignment horizontal="center" vertical="center" shrinkToFit="1"/>
      <protection/>
    </xf>
    <xf numFmtId="192" fontId="8" fillId="0" borderId="0" xfId="0" applyNumberFormat="1" applyFont="1" applyBorder="1" applyAlignment="1" applyProtection="1">
      <alignment horizontal="center" vertical="center" shrinkToFit="1"/>
      <protection/>
    </xf>
    <xf numFmtId="0" fontId="5" fillId="0" borderId="0" xfId="0" applyFont="1" applyBorder="1" applyAlignment="1" applyProtection="1">
      <alignment horizontal="center" vertical="center"/>
      <protection/>
    </xf>
    <xf numFmtId="0" fontId="10" fillId="0" borderId="53" xfId="0" applyFont="1" applyBorder="1" applyAlignment="1" applyProtection="1">
      <alignment horizontal="center" vertical="center"/>
      <protection/>
    </xf>
    <xf numFmtId="0" fontId="6" fillId="0" borderId="54" xfId="0" applyFont="1" applyBorder="1" applyAlignment="1" applyProtection="1">
      <alignment horizontal="center" vertical="center"/>
      <protection locked="0"/>
    </xf>
    <xf numFmtId="176" fontId="4" fillId="0" borderId="41" xfId="0" applyNumberFormat="1" applyFont="1" applyFill="1" applyBorder="1" applyAlignment="1" applyProtection="1">
      <alignment horizontal="center" vertical="center"/>
      <protection locked="0"/>
    </xf>
    <xf numFmtId="176" fontId="4" fillId="0" borderId="20" xfId="0" applyNumberFormat="1" applyFont="1" applyFill="1" applyBorder="1" applyAlignment="1" applyProtection="1">
      <alignment horizontal="center" vertical="center"/>
      <protection locked="0"/>
    </xf>
    <xf numFmtId="176" fontId="4" fillId="0" borderId="11" xfId="0" applyNumberFormat="1" applyFont="1" applyFill="1" applyBorder="1" applyAlignment="1" applyProtection="1">
      <alignment horizontal="center" vertical="center"/>
      <protection locked="0"/>
    </xf>
    <xf numFmtId="176" fontId="4" fillId="0" borderId="51" xfId="0" applyNumberFormat="1" applyFont="1" applyFill="1" applyBorder="1" applyAlignment="1" applyProtection="1">
      <alignment horizontal="center" vertical="center"/>
      <protection locked="0"/>
    </xf>
    <xf numFmtId="176" fontId="4" fillId="0" borderId="43" xfId="0" applyNumberFormat="1" applyFont="1" applyFill="1" applyBorder="1" applyAlignment="1" applyProtection="1">
      <alignment horizontal="center" vertical="center"/>
      <protection locked="0"/>
    </xf>
    <xf numFmtId="176" fontId="4" fillId="0" borderId="45" xfId="0" applyNumberFormat="1" applyFont="1" applyFill="1" applyBorder="1" applyAlignment="1" applyProtection="1">
      <alignment horizontal="center" vertical="center"/>
      <protection locked="0"/>
    </xf>
    <xf numFmtId="176" fontId="4" fillId="0" borderId="46" xfId="0" applyNumberFormat="1" applyFont="1" applyFill="1" applyBorder="1" applyAlignment="1" applyProtection="1">
      <alignment horizontal="center" vertical="center"/>
      <protection locked="0"/>
    </xf>
    <xf numFmtId="176" fontId="4" fillId="0" borderId="55" xfId="0" applyNumberFormat="1" applyFont="1" applyFill="1" applyBorder="1" applyAlignment="1" applyProtection="1">
      <alignment horizontal="center" vertical="center"/>
      <protection locked="0"/>
    </xf>
    <xf numFmtId="0" fontId="10" fillId="0" borderId="56" xfId="0" applyFont="1" applyBorder="1" applyAlignment="1" applyProtection="1">
      <alignment horizontal="center" vertical="center" wrapText="1"/>
      <protection/>
    </xf>
    <xf numFmtId="0" fontId="6" fillId="0" borderId="57" xfId="0" applyFont="1" applyBorder="1" applyAlignment="1" applyProtection="1">
      <alignment horizontal="center" vertical="center"/>
      <protection locked="0"/>
    </xf>
    <xf numFmtId="186" fontId="4" fillId="33" borderId="58" xfId="0" applyNumberFormat="1" applyFont="1" applyFill="1" applyBorder="1" applyAlignment="1" applyProtection="1">
      <alignment vertical="center"/>
      <protection/>
    </xf>
    <xf numFmtId="186" fontId="4" fillId="33" borderId="59" xfId="0" applyNumberFormat="1" applyFont="1" applyFill="1" applyBorder="1" applyAlignment="1" applyProtection="1">
      <alignment vertical="center"/>
      <protection/>
    </xf>
    <xf numFmtId="186" fontId="4" fillId="33" borderId="60" xfId="0" applyNumberFormat="1" applyFont="1" applyFill="1" applyBorder="1" applyAlignment="1" applyProtection="1">
      <alignment vertical="center"/>
      <protection/>
    </xf>
    <xf numFmtId="0" fontId="0" fillId="0" borderId="26" xfId="0" applyBorder="1" applyAlignment="1" applyProtection="1">
      <alignment horizontal="center" vertical="center" shrinkToFit="1"/>
      <protection/>
    </xf>
    <xf numFmtId="0" fontId="0" fillId="0" borderId="31" xfId="0" applyBorder="1" applyAlignment="1" applyProtection="1">
      <alignment horizontal="center" vertical="center"/>
      <protection/>
    </xf>
    <xf numFmtId="0" fontId="8" fillId="0" borderId="61" xfId="0" applyFont="1" applyBorder="1" applyAlignment="1" applyProtection="1">
      <alignment vertical="center" shrinkToFit="1"/>
      <protection locked="0"/>
    </xf>
    <xf numFmtId="0" fontId="11" fillId="0" borderId="0" xfId="0" applyFont="1" applyAlignment="1">
      <alignment horizontal="right" vertical="center"/>
    </xf>
    <xf numFmtId="0" fontId="8" fillId="33" borderId="61" xfId="0" applyFont="1" applyFill="1" applyBorder="1" applyAlignment="1" applyProtection="1">
      <alignment horizontal="center" vertical="center"/>
      <protection locked="0"/>
    </xf>
    <xf numFmtId="0" fontId="8" fillId="0" borderId="0" xfId="0" applyFont="1" applyAlignment="1">
      <alignment horizontal="right" vertical="center"/>
    </xf>
    <xf numFmtId="0" fontId="9" fillId="33" borderId="61" xfId="0" applyFont="1" applyFill="1" applyBorder="1" applyAlignment="1">
      <alignment vertical="center"/>
    </xf>
    <xf numFmtId="0" fontId="0" fillId="7" borderId="17" xfId="0" applyFill="1" applyBorder="1" applyAlignment="1">
      <alignment vertical="top" textRotation="255"/>
    </xf>
    <xf numFmtId="0" fontId="0" fillId="7" borderId="10" xfId="0" applyFill="1" applyBorder="1" applyAlignment="1">
      <alignment vertical="top" textRotation="255"/>
    </xf>
    <xf numFmtId="0" fontId="65" fillId="33" borderId="10" xfId="0" applyFont="1" applyFill="1" applyBorder="1" applyAlignment="1">
      <alignment vertical="center"/>
    </xf>
    <xf numFmtId="183" fontId="65" fillId="7" borderId="10" xfId="0" applyNumberFormat="1" applyFont="1" applyFill="1" applyBorder="1" applyAlignment="1">
      <alignment vertical="center"/>
    </xf>
    <xf numFmtId="0" fontId="0" fillId="33" borderId="10" xfId="0" applyFont="1" applyFill="1" applyBorder="1" applyAlignment="1">
      <alignment vertical="center"/>
    </xf>
    <xf numFmtId="186" fontId="4" fillId="0" borderId="31" xfId="0" applyNumberFormat="1" applyFont="1" applyFill="1" applyBorder="1" applyAlignment="1" applyProtection="1">
      <alignment horizontal="right" vertical="center"/>
      <protection locked="0"/>
    </xf>
    <xf numFmtId="186" fontId="4" fillId="0" borderId="62" xfId="0" applyNumberFormat="1" applyFont="1" applyFill="1" applyBorder="1" applyAlignment="1" applyProtection="1">
      <alignment horizontal="right" vertical="center"/>
      <protection locked="0"/>
    </xf>
    <xf numFmtId="186" fontId="4" fillId="0" borderId="33" xfId="0" applyNumberFormat="1" applyFont="1" applyFill="1" applyBorder="1" applyAlignment="1" applyProtection="1">
      <alignment horizontal="right" vertical="center"/>
      <protection locked="0"/>
    </xf>
    <xf numFmtId="0" fontId="0" fillId="0" borderId="10" xfId="0" applyBorder="1" applyAlignment="1" applyProtection="1">
      <alignment horizontal="center" vertical="center"/>
      <protection/>
    </xf>
    <xf numFmtId="189" fontId="4" fillId="33" borderId="32" xfId="0" applyNumberFormat="1" applyFont="1" applyFill="1" applyBorder="1" applyAlignment="1" applyProtection="1">
      <alignment horizontal="right" vertical="center"/>
      <protection/>
    </xf>
    <xf numFmtId="189" fontId="4" fillId="33" borderId="63" xfId="0" applyNumberFormat="1" applyFont="1" applyFill="1" applyBorder="1" applyAlignment="1" applyProtection="1">
      <alignment horizontal="right" vertical="center"/>
      <protection/>
    </xf>
    <xf numFmtId="189" fontId="4" fillId="33" borderId="64" xfId="0" applyNumberFormat="1" applyFont="1" applyFill="1" applyBorder="1" applyAlignment="1" applyProtection="1">
      <alignment horizontal="right" vertical="center"/>
      <protection/>
    </xf>
    <xf numFmtId="0" fontId="12" fillId="0" borderId="65" xfId="0" applyFont="1" applyFill="1" applyBorder="1" applyAlignment="1" applyProtection="1">
      <alignment horizontal="center" vertical="center" wrapText="1"/>
      <protection/>
    </xf>
    <xf numFmtId="0" fontId="12" fillId="0" borderId="66" xfId="0" applyFont="1" applyFill="1" applyBorder="1" applyAlignment="1" applyProtection="1">
      <alignment horizontal="center" vertical="center" wrapText="1"/>
      <protection/>
    </xf>
    <xf numFmtId="0" fontId="12" fillId="0" borderId="25" xfId="0" applyFont="1" applyFill="1" applyBorder="1" applyAlignment="1" applyProtection="1">
      <alignment horizontal="center" vertical="center" wrapText="1"/>
      <protection/>
    </xf>
    <xf numFmtId="0" fontId="12" fillId="0" borderId="67"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wrapText="1"/>
      <protection/>
    </xf>
    <xf numFmtId="0" fontId="12" fillId="0" borderId="34" xfId="0" applyFont="1" applyFill="1" applyBorder="1" applyAlignment="1" applyProtection="1">
      <alignment horizontal="center" vertical="top" wrapText="1"/>
      <protection/>
    </xf>
    <xf numFmtId="0" fontId="12" fillId="0" borderId="35" xfId="0" applyFont="1" applyFill="1" applyBorder="1" applyAlignment="1" applyProtection="1">
      <alignment horizontal="center" vertical="top" wrapText="1"/>
      <protection/>
    </xf>
    <xf numFmtId="0" fontId="12" fillId="0" borderId="68" xfId="0" applyFont="1" applyFill="1" applyBorder="1" applyAlignment="1" applyProtection="1">
      <alignment horizontal="center" vertical="top" wrapText="1"/>
      <protection/>
    </xf>
    <xf numFmtId="190" fontId="0" fillId="33" borderId="32" xfId="0" applyNumberFormat="1" applyFont="1" applyFill="1" applyBorder="1" applyAlignment="1" applyProtection="1">
      <alignment horizontal="right" vertical="center"/>
      <protection/>
    </xf>
    <xf numFmtId="190" fontId="0" fillId="33" borderId="63" xfId="0" applyNumberFormat="1" applyFont="1" applyFill="1" applyBorder="1" applyAlignment="1" applyProtection="1">
      <alignment horizontal="right" vertical="center"/>
      <protection/>
    </xf>
    <xf numFmtId="190" fontId="0" fillId="33" borderId="64" xfId="0" applyNumberFormat="1" applyFont="1" applyFill="1" applyBorder="1" applyAlignment="1" applyProtection="1">
      <alignment horizontal="right" vertical="center"/>
      <protection/>
    </xf>
    <xf numFmtId="186" fontId="4" fillId="33" borderId="65" xfId="0" applyNumberFormat="1" applyFont="1" applyFill="1" applyBorder="1" applyAlignment="1" applyProtection="1">
      <alignment horizontal="right" vertical="center"/>
      <protection/>
    </xf>
    <xf numFmtId="186" fontId="4" fillId="33" borderId="0" xfId="0" applyNumberFormat="1" applyFont="1" applyFill="1" applyBorder="1" applyAlignment="1" applyProtection="1">
      <alignment horizontal="right" vertical="center"/>
      <protection/>
    </xf>
    <xf numFmtId="186" fontId="4" fillId="33" borderId="25" xfId="0" applyNumberFormat="1" applyFont="1" applyFill="1" applyBorder="1" applyAlignment="1" applyProtection="1">
      <alignment horizontal="right" vertical="center"/>
      <protection/>
    </xf>
    <xf numFmtId="176" fontId="0" fillId="33" borderId="69" xfId="0" applyNumberFormat="1" applyFont="1" applyFill="1" applyBorder="1" applyAlignment="1" applyProtection="1">
      <alignment horizontal="right" vertical="center"/>
      <protection/>
    </xf>
    <xf numFmtId="176" fontId="0" fillId="33" borderId="70" xfId="0" applyNumberFormat="1" applyFont="1" applyFill="1" applyBorder="1" applyAlignment="1" applyProtection="1">
      <alignment horizontal="right" vertical="center"/>
      <protection/>
    </xf>
    <xf numFmtId="176" fontId="0" fillId="33" borderId="71" xfId="0" applyNumberFormat="1" applyFont="1" applyFill="1" applyBorder="1" applyAlignment="1" applyProtection="1">
      <alignment horizontal="right" vertical="center"/>
      <protection/>
    </xf>
    <xf numFmtId="191" fontId="4" fillId="33" borderId="50" xfId="0" applyNumberFormat="1" applyFont="1" applyFill="1" applyBorder="1" applyAlignment="1" applyProtection="1">
      <alignment horizontal="right" vertical="center"/>
      <protection/>
    </xf>
    <xf numFmtId="191" fontId="4" fillId="33" borderId="72" xfId="0" applyNumberFormat="1" applyFont="1" applyFill="1" applyBorder="1" applyAlignment="1" applyProtection="1">
      <alignment horizontal="right" vertical="center"/>
      <protection/>
    </xf>
    <xf numFmtId="191" fontId="4" fillId="33" borderId="73" xfId="0" applyNumberFormat="1" applyFont="1" applyFill="1" applyBorder="1" applyAlignment="1" applyProtection="1">
      <alignment horizontal="right" vertical="center"/>
      <protection/>
    </xf>
    <xf numFmtId="191" fontId="0" fillId="0" borderId="31" xfId="0" applyNumberFormat="1" applyFont="1" applyFill="1" applyBorder="1" applyAlignment="1" applyProtection="1">
      <alignment horizontal="right" vertical="center"/>
      <protection locked="0"/>
    </xf>
    <xf numFmtId="191" fontId="0" fillId="0" borderId="62" xfId="0" applyNumberFormat="1" applyFont="1" applyFill="1" applyBorder="1" applyAlignment="1" applyProtection="1">
      <alignment horizontal="right" vertical="center"/>
      <protection locked="0"/>
    </xf>
    <xf numFmtId="191" fontId="0" fillId="0" borderId="33" xfId="0" applyNumberFormat="1" applyFont="1" applyFill="1" applyBorder="1" applyAlignment="1" applyProtection="1">
      <alignment horizontal="right" vertical="center"/>
      <protection locked="0"/>
    </xf>
    <xf numFmtId="0" fontId="12" fillId="0" borderId="31" xfId="0" applyFont="1" applyBorder="1" applyAlignment="1" applyProtection="1">
      <alignment horizontal="center" vertical="center" wrapText="1"/>
      <protection/>
    </xf>
    <xf numFmtId="0" fontId="12" fillId="0" borderId="62" xfId="0" applyFont="1" applyBorder="1" applyAlignment="1" applyProtection="1">
      <alignment horizontal="center" vertical="center" wrapText="1"/>
      <protection/>
    </xf>
    <xf numFmtId="0" fontId="12" fillId="0" borderId="33" xfId="0" applyFont="1" applyBorder="1" applyAlignment="1" applyProtection="1">
      <alignment horizontal="center" vertical="center" wrapText="1"/>
      <protection/>
    </xf>
    <xf numFmtId="189" fontId="4" fillId="0" borderId="31" xfId="0" applyNumberFormat="1" applyFont="1" applyFill="1" applyBorder="1" applyAlignment="1" applyProtection="1">
      <alignment horizontal="center" vertical="center"/>
      <protection locked="0"/>
    </xf>
    <xf numFmtId="189" fontId="4" fillId="0" borderId="62" xfId="0" applyNumberFormat="1" applyFont="1" applyFill="1" applyBorder="1" applyAlignment="1" applyProtection="1">
      <alignment horizontal="center" vertical="center"/>
      <protection locked="0"/>
    </xf>
    <xf numFmtId="189" fontId="4" fillId="0" borderId="33" xfId="0" applyNumberFormat="1" applyFont="1" applyFill="1" applyBorder="1" applyAlignment="1" applyProtection="1">
      <alignment horizontal="center" vertical="center"/>
      <protection locked="0"/>
    </xf>
    <xf numFmtId="176" fontId="4" fillId="35" borderId="31" xfId="0" applyNumberFormat="1" applyFont="1" applyFill="1" applyBorder="1" applyAlignment="1" applyProtection="1">
      <alignment horizontal="right" vertical="center"/>
      <protection/>
    </xf>
    <xf numFmtId="176" fontId="4" fillId="35" borderId="62" xfId="0" applyNumberFormat="1" applyFont="1" applyFill="1" applyBorder="1" applyAlignment="1" applyProtection="1">
      <alignment horizontal="right" vertical="center"/>
      <protection/>
    </xf>
    <xf numFmtId="176" fontId="4" fillId="35" borderId="33" xfId="0" applyNumberFormat="1" applyFont="1" applyFill="1" applyBorder="1" applyAlignment="1" applyProtection="1">
      <alignment horizontal="right" vertical="center"/>
      <protection/>
    </xf>
    <xf numFmtId="0" fontId="12" fillId="0" borderId="31" xfId="0" applyFont="1" applyBorder="1" applyAlignment="1" applyProtection="1">
      <alignment horizontal="center" vertical="center"/>
      <protection/>
    </xf>
    <xf numFmtId="0" fontId="12" fillId="0" borderId="33" xfId="0" applyFont="1" applyBorder="1" applyAlignment="1" applyProtection="1">
      <alignment horizontal="center" vertical="center"/>
      <protection/>
    </xf>
    <xf numFmtId="0" fontId="13" fillId="0" borderId="31" xfId="0" applyFont="1" applyBorder="1" applyAlignment="1" applyProtection="1">
      <alignment horizontal="center" vertical="center" wrapText="1"/>
      <protection/>
    </xf>
    <xf numFmtId="0" fontId="13" fillId="0" borderId="62" xfId="0" applyFont="1" applyBorder="1" applyAlignment="1" applyProtection="1">
      <alignment horizontal="center" vertical="center" wrapText="1"/>
      <protection/>
    </xf>
    <xf numFmtId="0" fontId="13" fillId="0" borderId="33" xfId="0" applyFont="1" applyBorder="1" applyAlignment="1" applyProtection="1">
      <alignment horizontal="center" vertical="center" wrapText="1"/>
      <protection/>
    </xf>
    <xf numFmtId="0" fontId="12" fillId="0" borderId="11" xfId="0" applyFont="1" applyBorder="1" applyAlignment="1" applyProtection="1">
      <alignment horizontal="center" vertical="center" wrapText="1"/>
      <protection/>
    </xf>
    <xf numFmtId="0" fontId="12" fillId="0" borderId="17" xfId="0" applyFont="1" applyBorder="1" applyAlignment="1" applyProtection="1">
      <alignment horizontal="center" vertical="center" wrapText="1"/>
      <protection/>
    </xf>
    <xf numFmtId="0" fontId="12" fillId="0" borderId="32" xfId="0" applyFont="1" applyBorder="1" applyAlignment="1" applyProtection="1">
      <alignment horizontal="center" vertical="center" wrapText="1"/>
      <protection/>
    </xf>
    <xf numFmtId="0" fontId="12" fillId="0" borderId="63" xfId="0" applyFont="1" applyBorder="1" applyAlignment="1" applyProtection="1">
      <alignment horizontal="center" vertical="center" wrapText="1"/>
      <protection/>
    </xf>
    <xf numFmtId="0" fontId="12" fillId="0" borderId="64" xfId="0" applyFont="1" applyBorder="1" applyAlignment="1" applyProtection="1">
      <alignment horizontal="center" vertical="center" wrapText="1"/>
      <protection/>
    </xf>
    <xf numFmtId="0" fontId="5" fillId="0" borderId="64" xfId="0" applyFont="1" applyBorder="1" applyAlignment="1" applyProtection="1">
      <alignment horizontal="center" vertical="center" wrapText="1"/>
      <protection/>
    </xf>
    <xf numFmtId="0" fontId="5" fillId="0" borderId="25" xfId="0" applyFont="1" applyBorder="1" applyAlignment="1" applyProtection="1">
      <alignment horizontal="center" vertical="center" wrapText="1"/>
      <protection/>
    </xf>
    <xf numFmtId="0" fontId="5" fillId="0" borderId="67" xfId="0" applyFont="1" applyBorder="1" applyAlignment="1" applyProtection="1">
      <alignment horizontal="center" vertical="center" wrapText="1"/>
      <protection/>
    </xf>
    <xf numFmtId="0" fontId="0" fillId="0" borderId="0" xfId="0" applyFill="1" applyBorder="1" applyAlignment="1" applyProtection="1">
      <alignment horizontal="center" vertical="center" wrapText="1"/>
      <protection/>
    </xf>
    <xf numFmtId="191" fontId="4" fillId="33" borderId="74" xfId="0" applyNumberFormat="1" applyFont="1" applyFill="1" applyBorder="1" applyAlignment="1" applyProtection="1">
      <alignment horizontal="right" vertical="center"/>
      <protection/>
    </xf>
    <xf numFmtId="191" fontId="4" fillId="33" borderId="75" xfId="0" applyNumberFormat="1" applyFont="1" applyFill="1" applyBorder="1" applyAlignment="1" applyProtection="1">
      <alignment horizontal="right" vertical="center"/>
      <protection/>
    </xf>
    <xf numFmtId="191" fontId="4" fillId="33" borderId="76" xfId="0" applyNumberFormat="1" applyFont="1" applyFill="1" applyBorder="1" applyAlignment="1" applyProtection="1">
      <alignment horizontal="right" vertical="center"/>
      <protection/>
    </xf>
    <xf numFmtId="191" fontId="4" fillId="33" borderId="77" xfId="0" applyNumberFormat="1" applyFont="1" applyFill="1" applyBorder="1" applyAlignment="1" applyProtection="1">
      <alignment horizontal="right" vertical="center"/>
      <protection/>
    </xf>
    <xf numFmtId="191" fontId="4" fillId="33" borderId="35" xfId="0" applyNumberFormat="1" applyFont="1" applyFill="1" applyBorder="1" applyAlignment="1" applyProtection="1">
      <alignment horizontal="right" vertical="center"/>
      <protection/>
    </xf>
    <xf numFmtId="191" fontId="4" fillId="33" borderId="68" xfId="0" applyNumberFormat="1" applyFont="1" applyFill="1" applyBorder="1" applyAlignment="1" applyProtection="1">
      <alignment horizontal="right" vertical="center"/>
      <protection/>
    </xf>
    <xf numFmtId="0" fontId="4" fillId="0" borderId="31" xfId="0" applyFont="1" applyBorder="1" applyAlignment="1" applyProtection="1">
      <alignment horizontal="center" vertical="center"/>
      <protection/>
    </xf>
    <xf numFmtId="0" fontId="4" fillId="0" borderId="62" xfId="0" applyFont="1" applyBorder="1" applyAlignment="1" applyProtection="1">
      <alignment horizontal="center" vertical="center"/>
      <protection/>
    </xf>
    <xf numFmtId="0" fontId="4" fillId="0" borderId="33" xfId="0" applyFont="1" applyBorder="1" applyAlignment="1" applyProtection="1">
      <alignment horizontal="center" vertical="center"/>
      <protection/>
    </xf>
    <xf numFmtId="187" fontId="4" fillId="0" borderId="31" xfId="0" applyNumberFormat="1" applyFont="1" applyFill="1" applyBorder="1" applyAlignment="1" applyProtection="1">
      <alignment horizontal="right" vertical="center"/>
      <protection locked="0"/>
    </xf>
    <xf numFmtId="187" fontId="4" fillId="0" borderId="62" xfId="0" applyNumberFormat="1" applyFont="1" applyFill="1" applyBorder="1" applyAlignment="1" applyProtection="1">
      <alignment horizontal="right" vertical="center"/>
      <protection locked="0"/>
    </xf>
    <xf numFmtId="187" fontId="4" fillId="0" borderId="33" xfId="0" applyNumberFormat="1" applyFont="1" applyFill="1" applyBorder="1" applyAlignment="1" applyProtection="1">
      <alignment horizontal="right" vertical="center"/>
      <protection locked="0"/>
    </xf>
    <xf numFmtId="189" fontId="4" fillId="33" borderId="78" xfId="0" applyNumberFormat="1" applyFont="1" applyFill="1" applyBorder="1" applyAlignment="1" applyProtection="1">
      <alignment horizontal="center" vertical="center" shrinkToFit="1"/>
      <protection/>
    </xf>
    <xf numFmtId="189" fontId="4" fillId="33" borderId="79" xfId="0" applyNumberFormat="1" applyFont="1" applyFill="1" applyBorder="1" applyAlignment="1" applyProtection="1">
      <alignment horizontal="center" vertical="center" shrinkToFit="1"/>
      <protection/>
    </xf>
    <xf numFmtId="189" fontId="4" fillId="33" borderId="80" xfId="0" applyNumberFormat="1" applyFont="1" applyFill="1" applyBorder="1" applyAlignment="1" applyProtection="1">
      <alignment horizontal="center" vertical="center" shrinkToFit="1"/>
      <protection/>
    </xf>
    <xf numFmtId="176" fontId="4" fillId="0" borderId="31" xfId="0" applyNumberFormat="1" applyFont="1" applyFill="1" applyBorder="1" applyAlignment="1" applyProtection="1">
      <alignment horizontal="right" vertical="center"/>
      <protection locked="0"/>
    </xf>
    <xf numFmtId="176" fontId="4" fillId="0" borderId="62" xfId="0" applyNumberFormat="1" applyFont="1" applyFill="1" applyBorder="1" applyAlignment="1" applyProtection="1">
      <alignment horizontal="right" vertical="center"/>
      <protection locked="0"/>
    </xf>
    <xf numFmtId="176" fontId="4" fillId="0" borderId="33" xfId="0" applyNumberFormat="1" applyFont="1" applyFill="1" applyBorder="1" applyAlignment="1" applyProtection="1">
      <alignment horizontal="right" vertical="center"/>
      <protection locked="0"/>
    </xf>
    <xf numFmtId="189" fontId="4" fillId="33" borderId="31" xfId="0" applyNumberFormat="1" applyFont="1" applyFill="1" applyBorder="1" applyAlignment="1" applyProtection="1">
      <alignment horizontal="right" vertical="center"/>
      <protection/>
    </xf>
    <xf numFmtId="189" fontId="4" fillId="33" borderId="62" xfId="0" applyNumberFormat="1" applyFont="1" applyFill="1" applyBorder="1" applyAlignment="1" applyProtection="1">
      <alignment horizontal="right" vertical="center"/>
      <protection/>
    </xf>
    <xf numFmtId="189" fontId="4" fillId="33" borderId="33" xfId="0" applyNumberFormat="1" applyFont="1" applyFill="1" applyBorder="1" applyAlignment="1" applyProtection="1">
      <alignment horizontal="right" vertical="center"/>
      <protection/>
    </xf>
    <xf numFmtId="0" fontId="4" fillId="0" borderId="10" xfId="0" applyFont="1" applyBorder="1" applyAlignment="1" applyProtection="1">
      <alignment horizontal="center" vertical="center"/>
      <protection/>
    </xf>
    <xf numFmtId="189" fontId="4" fillId="33" borderId="78" xfId="0" applyNumberFormat="1" applyFont="1" applyFill="1" applyBorder="1" applyAlignment="1" applyProtection="1">
      <alignment horizontal="right" vertical="center" shrinkToFit="1"/>
      <protection/>
    </xf>
    <xf numFmtId="189" fontId="4" fillId="33" borderId="79" xfId="0" applyNumberFormat="1" applyFont="1" applyFill="1" applyBorder="1" applyAlignment="1" applyProtection="1">
      <alignment horizontal="right" vertical="center" shrinkToFit="1"/>
      <protection/>
    </xf>
    <xf numFmtId="189" fontId="4" fillId="33" borderId="80" xfId="0" applyNumberFormat="1" applyFont="1" applyFill="1" applyBorder="1" applyAlignment="1" applyProtection="1">
      <alignment horizontal="right" vertical="center" shrinkToFit="1"/>
      <protection/>
    </xf>
    <xf numFmtId="189" fontId="0" fillId="0" borderId="31" xfId="0" applyNumberFormat="1" applyFont="1" applyFill="1" applyBorder="1" applyAlignment="1" applyProtection="1">
      <alignment horizontal="center" vertical="center"/>
      <protection locked="0"/>
    </xf>
    <xf numFmtId="189" fontId="0" fillId="0" borderId="62" xfId="0" applyNumberFormat="1" applyFont="1" applyFill="1" applyBorder="1" applyAlignment="1" applyProtection="1">
      <alignment horizontal="center" vertical="center"/>
      <protection locked="0"/>
    </xf>
    <xf numFmtId="189" fontId="0" fillId="0" borderId="33" xfId="0" applyNumberFormat="1" applyFont="1" applyFill="1" applyBorder="1" applyAlignment="1" applyProtection="1">
      <alignment horizontal="center" vertical="center"/>
      <protection locked="0"/>
    </xf>
    <xf numFmtId="0" fontId="7" fillId="0" borderId="62" xfId="0" applyFont="1" applyBorder="1" applyAlignment="1" applyProtection="1">
      <alignment horizontal="center" vertical="center"/>
      <protection/>
    </xf>
    <xf numFmtId="0" fontId="10" fillId="0" borderId="62" xfId="0" applyFont="1" applyBorder="1" applyAlignment="1" applyProtection="1">
      <alignment horizontal="center" vertical="center"/>
      <protection/>
    </xf>
    <xf numFmtId="0" fontId="10" fillId="0" borderId="33" xfId="0" applyFont="1" applyBorder="1" applyAlignment="1" applyProtection="1">
      <alignment horizontal="center" vertical="center"/>
      <protection/>
    </xf>
    <xf numFmtId="0" fontId="7" fillId="0" borderId="31" xfId="0" applyFont="1" applyBorder="1" applyAlignment="1" applyProtection="1">
      <alignment horizontal="center" vertical="center" textRotation="255"/>
      <protection/>
    </xf>
    <xf numFmtId="0" fontId="7" fillId="0" borderId="62" xfId="0" applyFont="1" applyBorder="1" applyAlignment="1" applyProtection="1">
      <alignment horizontal="center" vertical="center" textRotation="255"/>
      <protection/>
    </xf>
    <xf numFmtId="0" fontId="7" fillId="0" borderId="33" xfId="0" applyFont="1" applyBorder="1" applyAlignment="1" applyProtection="1">
      <alignment horizontal="center" vertical="center" textRotation="255"/>
      <protection/>
    </xf>
    <xf numFmtId="0" fontId="12" fillId="0" borderId="10" xfId="0" applyFont="1" applyFill="1" applyBorder="1" applyAlignment="1" applyProtection="1">
      <alignment horizontal="center" vertical="center"/>
      <protection/>
    </xf>
    <xf numFmtId="0" fontId="8" fillId="0" borderId="61" xfId="0" applyFont="1" applyBorder="1" applyAlignment="1" applyProtection="1">
      <alignment horizontal="center" vertical="center"/>
      <protection/>
    </xf>
    <xf numFmtId="0" fontId="12" fillId="0" borderId="63" xfId="0" applyFont="1" applyBorder="1" applyAlignment="1" applyProtection="1">
      <alignment vertical="center" wrapText="1"/>
      <protection/>
    </xf>
    <xf numFmtId="0" fontId="12" fillId="0" borderId="63" xfId="0" applyFont="1" applyBorder="1" applyAlignment="1" applyProtection="1">
      <alignment vertical="center"/>
      <protection/>
    </xf>
    <xf numFmtId="0" fontId="12" fillId="0" borderId="64" xfId="0" applyFont="1" applyBorder="1" applyAlignment="1" applyProtection="1">
      <alignment vertical="center"/>
      <protection/>
    </xf>
    <xf numFmtId="0" fontId="5" fillId="0" borderId="10" xfId="0" applyFont="1" applyBorder="1" applyAlignment="1" applyProtection="1">
      <alignment horizontal="center" vertical="top" wrapText="1"/>
      <protection/>
    </xf>
    <xf numFmtId="0" fontId="5" fillId="0" borderId="10" xfId="0" applyFont="1" applyBorder="1" applyAlignment="1" applyProtection="1">
      <alignment horizontal="center" vertical="top"/>
      <protection/>
    </xf>
    <xf numFmtId="0" fontId="4" fillId="0" borderId="35" xfId="0" applyFont="1" applyFill="1" applyBorder="1" applyAlignment="1" applyProtection="1">
      <alignment horizontal="center" vertical="center" wrapText="1"/>
      <protection/>
    </xf>
    <xf numFmtId="0" fontId="4" fillId="0" borderId="68" xfId="0" applyFont="1" applyFill="1" applyBorder="1" applyAlignment="1" applyProtection="1">
      <alignment horizontal="center" vertical="center" wrapText="1"/>
      <protection/>
    </xf>
    <xf numFmtId="0" fontId="14" fillId="0" borderId="81" xfId="0" applyFont="1" applyFill="1" applyBorder="1" applyAlignment="1" applyProtection="1">
      <alignment horizontal="center" vertical="center" wrapText="1"/>
      <protection/>
    </xf>
    <xf numFmtId="0" fontId="14" fillId="0" borderId="82" xfId="0" applyFont="1" applyFill="1" applyBorder="1" applyAlignment="1" applyProtection="1">
      <alignment horizontal="center" vertical="center" wrapText="1"/>
      <protection/>
    </xf>
    <xf numFmtId="0" fontId="15" fillId="0" borderId="82" xfId="0" applyFont="1" applyFill="1" applyBorder="1" applyAlignment="1" applyProtection="1">
      <alignment vertical="center"/>
      <protection/>
    </xf>
    <xf numFmtId="0" fontId="5" fillId="0" borderId="16" xfId="0" applyFont="1" applyBorder="1" applyAlignment="1" applyProtection="1">
      <alignment horizontal="center" vertical="center" wrapText="1"/>
      <protection/>
    </xf>
    <xf numFmtId="0" fontId="5" fillId="0" borderId="65" xfId="0" applyFont="1" applyBorder="1" applyAlignment="1" applyProtection="1">
      <alignment horizontal="center" vertical="center" wrapText="1"/>
      <protection/>
    </xf>
    <xf numFmtId="0" fontId="0" fillId="0" borderId="83" xfId="0" applyBorder="1" applyAlignment="1" applyProtection="1">
      <alignment horizontal="center" vertical="center"/>
      <protection/>
    </xf>
    <xf numFmtId="191" fontId="4" fillId="33" borderId="84" xfId="0" applyNumberFormat="1" applyFont="1" applyFill="1" applyBorder="1" applyAlignment="1" applyProtection="1">
      <alignment horizontal="right" vertical="center"/>
      <protection/>
    </xf>
    <xf numFmtId="0" fontId="8" fillId="0" borderId="61" xfId="0" applyFont="1" applyBorder="1" applyAlignment="1" applyProtection="1">
      <alignment horizontal="center" vertical="center" shrinkToFit="1"/>
      <protection locked="0"/>
    </xf>
    <xf numFmtId="0" fontId="4" fillId="0" borderId="0" xfId="0" applyFont="1" applyAlignment="1">
      <alignment horizontal="center" vertical="center"/>
    </xf>
    <xf numFmtId="192" fontId="8" fillId="33" borderId="85" xfId="0" applyNumberFormat="1" applyFont="1" applyFill="1" applyBorder="1" applyAlignment="1" applyProtection="1">
      <alignment horizontal="center" vertical="center" shrinkToFit="1"/>
      <protection/>
    </xf>
    <xf numFmtId="0" fontId="0" fillId="33" borderId="86" xfId="0" applyFill="1" applyBorder="1" applyAlignment="1" applyProtection="1">
      <alignment horizontal="center" vertical="center" shrinkToFit="1"/>
      <protection/>
    </xf>
    <xf numFmtId="0" fontId="0" fillId="0" borderId="0" xfId="0" applyBorder="1" applyAlignment="1" applyProtection="1">
      <alignment horizontal="center" vertical="center"/>
      <protection/>
    </xf>
    <xf numFmtId="0" fontId="5" fillId="0" borderId="31" xfId="0" applyFont="1" applyBorder="1" applyAlignment="1" applyProtection="1">
      <alignment horizontal="center" vertical="center"/>
      <protection/>
    </xf>
    <xf numFmtId="0" fontId="6" fillId="0" borderId="62" xfId="0" applyFont="1" applyBorder="1" applyAlignment="1" applyProtection="1">
      <alignment horizontal="center" vertical="center"/>
      <protection/>
    </xf>
    <xf numFmtId="0" fontId="5" fillId="0" borderId="32" xfId="0" applyFont="1" applyBorder="1" applyAlignment="1" applyProtection="1">
      <alignment horizontal="center" vertical="center"/>
      <protection/>
    </xf>
    <xf numFmtId="0" fontId="0" fillId="0" borderId="66" xfId="0" applyBorder="1" applyAlignment="1" applyProtection="1">
      <alignment horizontal="center" vertical="center"/>
      <protection/>
    </xf>
    <xf numFmtId="0" fontId="0" fillId="0" borderId="64" xfId="0" applyBorder="1" applyAlignment="1" applyProtection="1">
      <alignment horizontal="center" vertical="center"/>
      <protection/>
    </xf>
    <xf numFmtId="0" fontId="0" fillId="0" borderId="67" xfId="0" applyBorder="1" applyAlignment="1" applyProtection="1">
      <alignment horizontal="center" vertical="center"/>
      <protection/>
    </xf>
    <xf numFmtId="0" fontId="0" fillId="0" borderId="21" xfId="0" applyBorder="1" applyAlignment="1" applyProtection="1">
      <alignment horizontal="center" vertical="center" wrapText="1"/>
      <protection/>
    </xf>
    <xf numFmtId="0" fontId="0" fillId="0" borderId="22" xfId="0" applyBorder="1" applyAlignment="1" applyProtection="1">
      <alignment horizontal="center" vertical="center" wrapText="1"/>
      <protection/>
    </xf>
    <xf numFmtId="0" fontId="0" fillId="0" borderId="23" xfId="0" applyBorder="1" applyAlignment="1" applyProtection="1">
      <alignment horizontal="center" vertical="center" wrapText="1"/>
      <protection/>
    </xf>
    <xf numFmtId="0" fontId="0" fillId="0" borderId="11" xfId="0"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8" fillId="0" borderId="11" xfId="0" applyFont="1" applyBorder="1" applyAlignment="1" applyProtection="1">
      <alignment horizontal="center" vertical="center"/>
      <protection/>
    </xf>
    <xf numFmtId="0" fontId="8" fillId="0" borderId="16" xfId="0" applyFont="1" applyBorder="1" applyAlignment="1" applyProtection="1">
      <alignment horizontal="center" vertical="center"/>
      <protection/>
    </xf>
    <xf numFmtId="0" fontId="0" fillId="0" borderId="16" xfId="0" applyBorder="1" applyAlignment="1" applyProtection="1">
      <alignment horizontal="center" vertical="center"/>
      <protection/>
    </xf>
    <xf numFmtId="0" fontId="0" fillId="0" borderId="0" xfId="0" applyFont="1" applyFill="1" applyAlignment="1" applyProtection="1">
      <alignment horizontal="left" vertical="top" wrapText="1"/>
      <protection/>
    </xf>
    <xf numFmtId="0" fontId="5" fillId="0" borderId="11" xfId="0" applyFont="1" applyBorder="1" applyAlignment="1" applyProtection="1">
      <alignment horizontal="center" vertical="center"/>
      <protection/>
    </xf>
    <xf numFmtId="0" fontId="0" fillId="0" borderId="32" xfId="0" applyBorder="1" applyAlignment="1" applyProtection="1">
      <alignment horizontal="center" vertical="center"/>
      <protection locked="0"/>
    </xf>
    <xf numFmtId="0" fontId="0" fillId="0" borderId="66" xfId="0" applyBorder="1" applyAlignment="1" applyProtection="1">
      <alignment horizontal="center" vertical="center"/>
      <protection locked="0"/>
    </xf>
    <xf numFmtId="0" fontId="0" fillId="0" borderId="11" xfId="0" applyBorder="1" applyAlignment="1" applyProtection="1">
      <alignment horizontal="center" vertical="center" wrapText="1"/>
      <protection/>
    </xf>
    <xf numFmtId="0" fontId="0" fillId="0" borderId="17" xfId="0" applyBorder="1" applyAlignment="1" applyProtection="1">
      <alignment horizontal="center" vertical="center" wrapText="1"/>
      <protection/>
    </xf>
    <xf numFmtId="180" fontId="4" fillId="33" borderId="33" xfId="0" applyNumberFormat="1" applyFont="1" applyFill="1" applyBorder="1" applyAlignment="1" applyProtection="1">
      <alignment horizontal="right" vertical="center"/>
      <protection/>
    </xf>
    <xf numFmtId="180" fontId="4" fillId="33" borderId="11" xfId="0" applyNumberFormat="1" applyFont="1" applyFill="1" applyBorder="1" applyAlignment="1" applyProtection="1">
      <alignment horizontal="right" vertical="center"/>
      <protection/>
    </xf>
    <xf numFmtId="180" fontId="4" fillId="33" borderId="17" xfId="0" applyNumberFormat="1" applyFont="1" applyFill="1" applyBorder="1" applyAlignment="1" applyProtection="1">
      <alignment horizontal="right" vertical="center"/>
      <protection/>
    </xf>
    <xf numFmtId="0" fontId="0" fillId="0" borderId="10" xfId="0" applyBorder="1" applyAlignment="1" applyProtection="1">
      <alignment horizontal="center" vertical="center" wrapText="1"/>
      <protection/>
    </xf>
    <xf numFmtId="180" fontId="4" fillId="33" borderId="64" xfId="0" applyNumberFormat="1" applyFont="1" applyFill="1" applyBorder="1" applyAlignment="1" applyProtection="1">
      <alignment vertical="center"/>
      <protection/>
    </xf>
    <xf numFmtId="180" fontId="4" fillId="33" borderId="67" xfId="0" applyNumberFormat="1" applyFont="1" applyFill="1" applyBorder="1" applyAlignment="1" applyProtection="1">
      <alignment vertical="center"/>
      <protection/>
    </xf>
    <xf numFmtId="0" fontId="8" fillId="0" borderId="0" xfId="0" applyNumberFormat="1" applyFont="1" applyAlignment="1" applyProtection="1">
      <alignment horizontal="right" vertical="center"/>
      <protection/>
    </xf>
    <xf numFmtId="0" fontId="8" fillId="0" borderId="87" xfId="0" applyNumberFormat="1" applyFont="1" applyBorder="1" applyAlignment="1" applyProtection="1">
      <alignment horizontal="right" vertical="center"/>
      <protection/>
    </xf>
    <xf numFmtId="192" fontId="8" fillId="33" borderId="86" xfId="0" applyNumberFormat="1" applyFont="1" applyFill="1" applyBorder="1" applyAlignment="1" applyProtection="1">
      <alignment horizontal="center" vertical="center" shrinkToFit="1"/>
      <protection/>
    </xf>
    <xf numFmtId="192" fontId="8" fillId="33" borderId="88" xfId="0" applyNumberFormat="1" applyFont="1" applyFill="1" applyBorder="1" applyAlignment="1" applyProtection="1">
      <alignment horizontal="center" vertical="center" shrinkToFit="1"/>
      <protection/>
    </xf>
    <xf numFmtId="0" fontId="0" fillId="0" borderId="52" xfId="0" applyBorder="1" applyAlignment="1" applyProtection="1">
      <alignment horizontal="center" vertical="center" wrapText="1"/>
      <protection/>
    </xf>
    <xf numFmtId="0" fontId="6" fillId="0" borderId="33" xfId="0" applyFont="1" applyBorder="1" applyAlignment="1" applyProtection="1">
      <alignment horizontal="center" vertical="center"/>
      <protection/>
    </xf>
    <xf numFmtId="0" fontId="5" fillId="0" borderId="31" xfId="0" applyFont="1" applyBorder="1" applyAlignment="1" applyProtection="1">
      <alignment horizontal="center" vertical="center" wrapText="1"/>
      <protection/>
    </xf>
    <xf numFmtId="0" fontId="6" fillId="0" borderId="62" xfId="0" applyFont="1" applyBorder="1" applyAlignment="1" applyProtection="1">
      <alignment vertical="center"/>
      <protection/>
    </xf>
    <xf numFmtId="0" fontId="6" fillId="0" borderId="33" xfId="0" applyFont="1" applyBorder="1" applyAlignment="1" applyProtection="1">
      <alignment vertical="center"/>
      <protection/>
    </xf>
    <xf numFmtId="0" fontId="5" fillId="0" borderId="89" xfId="0" applyFont="1" applyBorder="1" applyAlignment="1" applyProtection="1">
      <alignment horizontal="center" vertical="center" wrapText="1"/>
      <protection/>
    </xf>
    <xf numFmtId="0" fontId="5" fillId="0" borderId="0" xfId="0" applyFont="1" applyBorder="1" applyAlignment="1" applyProtection="1">
      <alignment horizontal="center" vertical="center" wrapText="1"/>
      <protection/>
    </xf>
    <xf numFmtId="0" fontId="5" fillId="0" borderId="90" xfId="0" applyFont="1" applyBorder="1" applyAlignment="1" applyProtection="1">
      <alignment horizontal="center" vertical="center" wrapText="1"/>
      <protection/>
    </xf>
    <xf numFmtId="0" fontId="5" fillId="0" borderId="91" xfId="0" applyFont="1" applyBorder="1" applyAlignment="1" applyProtection="1">
      <alignment horizontal="center" vertical="center" wrapText="1"/>
      <protection/>
    </xf>
    <xf numFmtId="0" fontId="0" fillId="0" borderId="21" xfId="0" applyBorder="1" applyAlignment="1" applyProtection="1">
      <alignment horizontal="left" vertical="center" wrapText="1"/>
      <protection/>
    </xf>
    <xf numFmtId="0" fontId="0" fillId="0" borderId="22" xfId="0" applyBorder="1" applyAlignment="1" applyProtection="1">
      <alignment horizontal="left" vertical="center" wrapText="1"/>
      <protection/>
    </xf>
    <xf numFmtId="0" fontId="0" fillId="0" borderId="24" xfId="0" applyBorder="1" applyAlignment="1" applyProtection="1">
      <alignment horizontal="left" vertical="center" wrapText="1"/>
      <protection/>
    </xf>
    <xf numFmtId="0" fontId="0" fillId="0" borderId="25" xfId="0" applyBorder="1" applyAlignment="1" applyProtection="1">
      <alignment horizontal="left" vertical="center" wrapText="1"/>
      <protection/>
    </xf>
    <xf numFmtId="0" fontId="0" fillId="0" borderId="51" xfId="0" applyBorder="1" applyAlignment="1" applyProtection="1">
      <alignment horizontal="center" vertical="center" wrapText="1"/>
      <protection/>
    </xf>
    <xf numFmtId="180" fontId="4" fillId="33" borderId="33" xfId="0" applyNumberFormat="1" applyFont="1" applyFill="1" applyBorder="1" applyAlignment="1" applyProtection="1">
      <alignment vertical="center"/>
      <protection/>
    </xf>
    <xf numFmtId="0" fontId="8" fillId="0" borderId="63" xfId="0" applyFont="1" applyBorder="1" applyAlignment="1" applyProtection="1">
      <alignment horizontal="center" vertical="center"/>
      <protection/>
    </xf>
    <xf numFmtId="0" fontId="8" fillId="0" borderId="0" xfId="0" applyFont="1" applyBorder="1" applyAlignment="1" applyProtection="1">
      <alignment horizontal="center" vertical="center"/>
      <protection/>
    </xf>
    <xf numFmtId="0" fontId="8" fillId="0" borderId="83" xfId="0" applyFont="1" applyBorder="1" applyAlignment="1" applyProtection="1">
      <alignment horizontal="center" vertical="center"/>
      <protection/>
    </xf>
    <xf numFmtId="180" fontId="4" fillId="33" borderId="63" xfId="0" applyNumberFormat="1" applyFont="1" applyFill="1" applyBorder="1" applyAlignment="1" applyProtection="1">
      <alignment vertical="center"/>
      <protection/>
    </xf>
    <xf numFmtId="180" fontId="4" fillId="33" borderId="83" xfId="0" applyNumberFormat="1" applyFont="1" applyFill="1" applyBorder="1" applyAlignment="1" applyProtection="1">
      <alignment vertical="center"/>
      <protection/>
    </xf>
    <xf numFmtId="0" fontId="8" fillId="0" borderId="11" xfId="0" applyFont="1" applyBorder="1" applyAlignment="1" applyProtection="1">
      <alignment horizontal="center" vertical="center" shrinkToFit="1"/>
      <protection/>
    </xf>
    <xf numFmtId="0" fontId="8" fillId="0" borderId="16" xfId="0" applyFont="1" applyBorder="1" applyAlignment="1" applyProtection="1">
      <alignment horizontal="center" vertical="center" shrinkToFit="1"/>
      <protection/>
    </xf>
    <xf numFmtId="0" fontId="8" fillId="0" borderId="27" xfId="0" applyFont="1" applyBorder="1" applyAlignment="1" applyProtection="1">
      <alignment horizontal="center" vertical="center" shrinkToFit="1"/>
      <protection/>
    </xf>
    <xf numFmtId="180" fontId="4" fillId="0" borderId="92" xfId="0" applyNumberFormat="1" applyFont="1" applyBorder="1" applyAlignment="1" applyProtection="1">
      <alignment vertical="center"/>
      <protection locked="0"/>
    </xf>
    <xf numFmtId="180" fontId="4" fillId="0" borderId="93" xfId="0" applyNumberFormat="1" applyFont="1" applyBorder="1" applyAlignment="1" applyProtection="1">
      <alignment vertical="center"/>
      <protection locked="0"/>
    </xf>
    <xf numFmtId="180" fontId="4" fillId="33" borderId="16" xfId="0" applyNumberFormat="1" applyFont="1" applyFill="1" applyBorder="1" applyAlignment="1" applyProtection="1">
      <alignment vertical="center"/>
      <protection/>
    </xf>
    <xf numFmtId="180" fontId="4" fillId="33" borderId="17" xfId="0" applyNumberFormat="1" applyFont="1" applyFill="1" applyBorder="1" applyAlignment="1" applyProtection="1">
      <alignment vertical="center"/>
      <protection/>
    </xf>
    <xf numFmtId="180" fontId="4" fillId="33" borderId="11" xfId="0" applyNumberFormat="1" applyFont="1" applyFill="1" applyBorder="1" applyAlignment="1" applyProtection="1">
      <alignment vertical="center"/>
      <protection/>
    </xf>
    <xf numFmtId="0" fontId="8" fillId="0" borderId="64" xfId="0" applyFont="1" applyBorder="1" applyAlignment="1" applyProtection="1">
      <alignment horizontal="center" vertical="center" shrinkToFit="1"/>
      <protection/>
    </xf>
    <xf numFmtId="0" fontId="8" fillId="0" borderId="25" xfId="0" applyFont="1" applyBorder="1" applyAlignment="1" applyProtection="1">
      <alignment horizontal="center" vertical="center" shrinkToFit="1"/>
      <protection/>
    </xf>
    <xf numFmtId="0" fontId="8" fillId="0" borderId="67" xfId="0" applyFont="1" applyBorder="1" applyAlignment="1" applyProtection="1">
      <alignment horizontal="center" vertical="center" shrinkToFit="1"/>
      <protection/>
    </xf>
    <xf numFmtId="180" fontId="4" fillId="33" borderId="10" xfId="0" applyNumberFormat="1" applyFont="1" applyFill="1" applyBorder="1" applyAlignment="1" applyProtection="1">
      <alignment vertical="center"/>
      <protection/>
    </xf>
    <xf numFmtId="180" fontId="4" fillId="33" borderId="25" xfId="0" applyNumberFormat="1" applyFont="1" applyFill="1" applyBorder="1" applyAlignment="1" applyProtection="1">
      <alignment vertical="center"/>
      <protection/>
    </xf>
    <xf numFmtId="180" fontId="4" fillId="33" borderId="94" xfId="0" applyNumberFormat="1" applyFont="1" applyFill="1" applyBorder="1" applyAlignment="1" applyProtection="1">
      <alignment horizontal="right" vertical="center"/>
      <protection/>
    </xf>
    <xf numFmtId="180" fontId="4" fillId="33" borderId="10" xfId="0" applyNumberFormat="1" applyFont="1" applyFill="1" applyBorder="1" applyAlignment="1" applyProtection="1">
      <alignment horizontal="right" vertical="center"/>
      <protection/>
    </xf>
    <xf numFmtId="0" fontId="0" fillId="0" borderId="10" xfId="0" applyBorder="1" applyAlignment="1">
      <alignment horizontal="center" vertical="top" textRotation="255"/>
    </xf>
    <xf numFmtId="0" fontId="0" fillId="7" borderId="17" xfId="0" applyFill="1" applyBorder="1" applyAlignment="1">
      <alignment horizontal="center" vertical="center"/>
    </xf>
    <xf numFmtId="0" fontId="0" fillId="7" borderId="10" xfId="0" applyFill="1" applyBorder="1" applyAlignment="1">
      <alignment horizontal="center" vertical="center"/>
    </xf>
    <xf numFmtId="180" fontId="4" fillId="33" borderId="11" xfId="0" applyNumberFormat="1" applyFont="1" applyFill="1" applyBorder="1" applyAlignment="1" applyProtection="1">
      <alignment vertical="center"/>
      <protection locked="0"/>
    </xf>
    <xf numFmtId="180" fontId="4" fillId="33" borderId="17" xfId="0" applyNumberFormat="1" applyFont="1" applyFill="1" applyBorder="1" applyAlignment="1" applyProtection="1">
      <alignment vertical="center"/>
      <protection locked="0"/>
    </xf>
    <xf numFmtId="180" fontId="4" fillId="33" borderId="16" xfId="0" applyNumberFormat="1" applyFont="1" applyFill="1" applyBorder="1" applyAlignment="1" applyProtection="1">
      <alignment vertical="center"/>
      <protection locked="0"/>
    </xf>
    <xf numFmtId="180" fontId="4" fillId="33" borderId="11" xfId="0" applyNumberFormat="1" applyFont="1" applyFill="1" applyBorder="1" applyAlignment="1" applyProtection="1">
      <alignment horizontal="right" vertical="center"/>
      <protection locked="0"/>
    </xf>
    <xf numFmtId="180" fontId="4" fillId="33" borderId="17" xfId="0" applyNumberFormat="1" applyFont="1" applyFill="1" applyBorder="1" applyAlignment="1" applyProtection="1">
      <alignment horizontal="right" vertical="center"/>
      <protection locked="0"/>
    </xf>
    <xf numFmtId="0" fontId="0" fillId="0" borderId="25" xfId="0" applyBorder="1" applyAlignment="1" applyProtection="1">
      <alignment horizontal="center" vertical="center" wrapText="1"/>
      <protection/>
    </xf>
    <xf numFmtId="0" fontId="0" fillId="0" borderId="91" xfId="0" applyBorder="1" applyAlignment="1" applyProtection="1">
      <alignment horizontal="center" vertical="center" wrapText="1"/>
      <protection/>
    </xf>
    <xf numFmtId="0" fontId="5" fillId="0" borderId="32" xfId="0" applyFont="1" applyBorder="1" applyAlignment="1" applyProtection="1">
      <alignment horizontal="center" vertical="center" wrapText="1"/>
      <protection/>
    </xf>
    <xf numFmtId="0" fontId="5" fillId="0" borderId="63" xfId="0" applyFont="1" applyBorder="1" applyAlignment="1" applyProtection="1">
      <alignment horizontal="center" vertical="center" wrapText="1"/>
      <protection/>
    </xf>
    <xf numFmtId="192" fontId="8" fillId="0" borderId="85" xfId="0" applyNumberFormat="1" applyFont="1" applyBorder="1" applyAlignment="1" applyProtection="1">
      <alignment horizontal="center" vertical="center" shrinkToFit="1"/>
      <protection/>
    </xf>
    <xf numFmtId="192" fontId="8" fillId="0" borderId="86" xfId="0" applyNumberFormat="1" applyFont="1" applyBorder="1" applyAlignment="1" applyProtection="1">
      <alignment horizontal="center" vertical="center" shrinkToFit="1"/>
      <protection/>
    </xf>
    <xf numFmtId="192" fontId="8" fillId="0" borderId="88" xfId="0" applyNumberFormat="1" applyFont="1" applyBorder="1" applyAlignment="1" applyProtection="1">
      <alignment horizontal="center" vertical="center" shrinkToFit="1"/>
      <protection/>
    </xf>
    <xf numFmtId="0" fontId="0" fillId="0" borderId="0" xfId="0" applyBorder="1" applyAlignment="1" applyProtection="1">
      <alignment horizontal="center" vertical="center"/>
      <protection locked="0"/>
    </xf>
    <xf numFmtId="0" fontId="6" fillId="33" borderId="11" xfId="0" applyFont="1" applyFill="1" applyBorder="1" applyAlignment="1" applyProtection="1">
      <alignment horizontal="center" vertical="center"/>
      <protection/>
    </xf>
    <xf numFmtId="0" fontId="6" fillId="33" borderId="16" xfId="0" applyFont="1" applyFill="1" applyBorder="1" applyAlignment="1" applyProtection="1">
      <alignment horizontal="center" vertical="center"/>
      <protection/>
    </xf>
    <xf numFmtId="0" fontId="6" fillId="33" borderId="17" xfId="0" applyFont="1" applyFill="1" applyBorder="1" applyAlignment="1" applyProtection="1">
      <alignment horizontal="center"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95250</xdr:colOff>
      <xdr:row>5</xdr:row>
      <xdr:rowOff>657225</xdr:rowOff>
    </xdr:from>
    <xdr:to>
      <xdr:col>23</xdr:col>
      <xdr:colOff>647700</xdr:colOff>
      <xdr:row>6</xdr:row>
      <xdr:rowOff>9525</xdr:rowOff>
    </xdr:to>
    <xdr:sp>
      <xdr:nvSpPr>
        <xdr:cNvPr id="1" name="Text Box 1"/>
        <xdr:cNvSpPr txBox="1">
          <a:spLocks noChangeArrowheads="1"/>
        </xdr:cNvSpPr>
      </xdr:nvSpPr>
      <xdr:spPr>
        <a:xfrm>
          <a:off x="10953750" y="2571750"/>
          <a:ext cx="552450" cy="285750"/>
        </a:xfrm>
        <a:prstGeom prst="rect">
          <a:avLst/>
        </a:prstGeom>
        <a:noFill/>
        <a:ln w="9525" cmpd="sng">
          <a:noFill/>
        </a:ln>
      </xdr:spPr>
      <xdr:txBody>
        <a:bodyPr vertOverflow="clip" wrap="square" lIns="36576" tIns="18288" rIns="36576" bIns="0"/>
        <a:p>
          <a:pPr algn="ctr">
            <a:defRPr/>
          </a:pPr>
          <a:r>
            <a:rPr lang="en-US" cap="none" sz="1300" b="1" i="0" u="none" baseline="0">
              <a:solidFill>
                <a:srgbClr val="000000"/>
              </a:solidFill>
              <a:latin typeface="ＭＳ Ｐゴシック"/>
              <a:ea typeface="ＭＳ Ｐゴシック"/>
              <a:cs typeface="ＭＳ Ｐゴシック"/>
            </a:rPr>
            <a:t>(A)</a:t>
          </a:r>
        </a:p>
      </xdr:txBody>
    </xdr:sp>
    <xdr:clientData/>
  </xdr:twoCellAnchor>
  <xdr:twoCellAnchor>
    <xdr:from>
      <xdr:col>30</xdr:col>
      <xdr:colOff>38100</xdr:colOff>
      <xdr:row>5</xdr:row>
      <xdr:rowOff>647700</xdr:rowOff>
    </xdr:from>
    <xdr:to>
      <xdr:col>30</xdr:col>
      <xdr:colOff>647700</xdr:colOff>
      <xdr:row>5</xdr:row>
      <xdr:rowOff>923925</xdr:rowOff>
    </xdr:to>
    <xdr:sp>
      <xdr:nvSpPr>
        <xdr:cNvPr id="2" name="Text Box 2"/>
        <xdr:cNvSpPr txBox="1">
          <a:spLocks noChangeArrowheads="1"/>
        </xdr:cNvSpPr>
      </xdr:nvSpPr>
      <xdr:spPr>
        <a:xfrm>
          <a:off x="14468475" y="2562225"/>
          <a:ext cx="609600" cy="276225"/>
        </a:xfrm>
        <a:prstGeom prst="rect">
          <a:avLst/>
        </a:prstGeom>
        <a:noFill/>
        <a:ln w="9525" cmpd="sng">
          <a:noFill/>
        </a:ln>
      </xdr:spPr>
      <xdr:txBody>
        <a:bodyPr vertOverflow="clip" wrap="square" lIns="36576" tIns="18288" rIns="36576" bIns="0"/>
        <a:p>
          <a:pPr algn="ctr">
            <a:defRPr/>
          </a:pPr>
          <a:r>
            <a:rPr lang="en-US" cap="none" sz="1300" b="1" i="0" u="none" baseline="0">
              <a:solidFill>
                <a:srgbClr val="000000"/>
              </a:solidFill>
              <a:latin typeface="ＭＳ Ｐゴシック"/>
              <a:ea typeface="ＭＳ Ｐゴシック"/>
              <a:cs typeface="ＭＳ Ｐゴシック"/>
            </a:rPr>
            <a:t>(B)</a:t>
          </a:r>
        </a:p>
      </xdr:txBody>
    </xdr:sp>
    <xdr:clientData/>
  </xdr:twoCellAnchor>
  <xdr:twoCellAnchor>
    <xdr:from>
      <xdr:col>25</xdr:col>
      <xdr:colOff>485775</xdr:colOff>
      <xdr:row>5</xdr:row>
      <xdr:rowOff>552450</xdr:rowOff>
    </xdr:from>
    <xdr:to>
      <xdr:col>27</xdr:col>
      <xdr:colOff>28575</xdr:colOff>
      <xdr:row>5</xdr:row>
      <xdr:rowOff>847725</xdr:rowOff>
    </xdr:to>
    <xdr:sp>
      <xdr:nvSpPr>
        <xdr:cNvPr id="3" name="Text Box 4"/>
        <xdr:cNvSpPr txBox="1">
          <a:spLocks noChangeArrowheads="1"/>
        </xdr:cNvSpPr>
      </xdr:nvSpPr>
      <xdr:spPr>
        <a:xfrm>
          <a:off x="12487275" y="2466975"/>
          <a:ext cx="514350" cy="295275"/>
        </a:xfrm>
        <a:prstGeom prst="rect">
          <a:avLst/>
        </a:prstGeom>
        <a:noFill/>
        <a:ln w="9525" cmpd="sng">
          <a:noFill/>
        </a:ln>
      </xdr:spPr>
      <xdr:txBody>
        <a:bodyPr vertOverflow="clip" wrap="square" lIns="27432" tIns="18288" rIns="27432" bIns="0"/>
        <a:p>
          <a:pPr algn="ctr">
            <a:defRPr/>
          </a:pPr>
          <a:r>
            <a:rPr lang="en-US" cap="none" sz="1000" b="1" i="0" u="none" baseline="0">
              <a:solidFill>
                <a:srgbClr val="000000"/>
              </a:solidFill>
              <a:latin typeface="ＭＳ Ｐゴシック"/>
              <a:ea typeface="ＭＳ Ｐゴシック"/>
              <a:cs typeface="ＭＳ Ｐゴシック"/>
            </a:rPr>
            <a:t>(</a:t>
          </a:r>
          <a:r>
            <a:rPr lang="en-US" cap="none" sz="1000" b="1" i="0" u="none" baseline="0">
              <a:solidFill>
                <a:srgbClr val="000000"/>
              </a:solidFill>
              <a:latin typeface="ＭＳ Ｐゴシック"/>
              <a:ea typeface="ＭＳ Ｐゴシック"/>
              <a:cs typeface="ＭＳ Ｐゴシック"/>
            </a:rPr>
            <a:t>様式３</a:t>
          </a:r>
          <a:r>
            <a:rPr lang="en-US" cap="none" sz="1000" b="1" i="0" u="none" baseline="0">
              <a:solidFill>
                <a:srgbClr val="000000"/>
              </a:solidFill>
              <a:latin typeface="ＭＳ Ｐゴシック"/>
              <a:ea typeface="ＭＳ Ｐゴシック"/>
              <a:cs typeface="ＭＳ Ｐゴシック"/>
            </a:rPr>
            <a:t>)</a:t>
          </a:r>
        </a:p>
      </xdr:txBody>
    </xdr:sp>
    <xdr:clientData/>
  </xdr:twoCellAnchor>
  <xdr:twoCellAnchor>
    <xdr:from>
      <xdr:col>30</xdr:col>
      <xdr:colOff>38100</xdr:colOff>
      <xdr:row>5</xdr:row>
      <xdr:rowOff>352425</xdr:rowOff>
    </xdr:from>
    <xdr:to>
      <xdr:col>31</xdr:col>
      <xdr:colOff>28575</xdr:colOff>
      <xdr:row>5</xdr:row>
      <xdr:rowOff>695325</xdr:rowOff>
    </xdr:to>
    <xdr:sp>
      <xdr:nvSpPr>
        <xdr:cNvPr id="4" name="Text Box 5"/>
        <xdr:cNvSpPr txBox="1">
          <a:spLocks noChangeArrowheads="1"/>
        </xdr:cNvSpPr>
      </xdr:nvSpPr>
      <xdr:spPr>
        <a:xfrm>
          <a:off x="14468475" y="2266950"/>
          <a:ext cx="647700" cy="342900"/>
        </a:xfrm>
        <a:prstGeom prst="rect">
          <a:avLst/>
        </a:prstGeom>
        <a:noFill/>
        <a:ln w="9525" cmpd="sng">
          <a:noFill/>
        </a:ln>
      </xdr:spPr>
      <xdr:txBody>
        <a:bodyPr vertOverflow="clip" wrap="square" lIns="27432" tIns="18288" rIns="27432" bIns="0"/>
        <a:p>
          <a:pPr algn="ctr">
            <a:defRPr/>
          </a:pPr>
          <a:r>
            <a:rPr lang="en-US" cap="none" sz="900" b="1" i="0" u="none" baseline="0">
              <a:solidFill>
                <a:srgbClr val="000000"/>
              </a:solidFill>
              <a:latin typeface="ＭＳ Ｐゴシック"/>
              <a:ea typeface="ＭＳ Ｐゴシック"/>
              <a:cs typeface="ＭＳ Ｐゴシック"/>
            </a:rPr>
            <a:t>⑪～⑮の　合計</a:t>
          </a:r>
        </a:p>
      </xdr:txBody>
    </xdr:sp>
    <xdr:clientData/>
  </xdr:twoCellAnchor>
  <xdr:twoCellAnchor>
    <xdr:from>
      <xdr:col>22</xdr:col>
      <xdr:colOff>0</xdr:colOff>
      <xdr:row>5</xdr:row>
      <xdr:rowOff>695325</xdr:rowOff>
    </xdr:from>
    <xdr:to>
      <xdr:col>22</xdr:col>
      <xdr:colOff>0</xdr:colOff>
      <xdr:row>6</xdr:row>
      <xdr:rowOff>0</xdr:rowOff>
    </xdr:to>
    <xdr:sp>
      <xdr:nvSpPr>
        <xdr:cNvPr id="5" name="Text Box 10"/>
        <xdr:cNvSpPr txBox="1">
          <a:spLocks noChangeArrowheads="1"/>
        </xdr:cNvSpPr>
      </xdr:nvSpPr>
      <xdr:spPr>
        <a:xfrm>
          <a:off x="10287000" y="2609850"/>
          <a:ext cx="0" cy="238125"/>
        </a:xfrm>
        <a:prstGeom prst="rect">
          <a:avLst/>
        </a:prstGeom>
        <a:noFill/>
        <a:ln w="9525" cmpd="sng">
          <a:noFill/>
        </a:ln>
      </xdr:spPr>
      <xdr:txBody>
        <a:bodyPr vertOverflow="clip" wrap="square" lIns="36576" tIns="18288" rIns="36576" bIns="0"/>
        <a:p>
          <a:pPr algn="ctr">
            <a:defRPr/>
          </a:pPr>
          <a:r>
            <a:rPr lang="en-US" cap="none" u="none" baseline="0">
              <a:latin typeface="ＭＳ Ｐゴシック"/>
              <a:ea typeface="ＭＳ Ｐゴシック"/>
              <a:cs typeface="ＭＳ Ｐゴシック"/>
            </a:rPr>
            <a:t/>
          </a:r>
        </a:p>
      </xdr:txBody>
    </xdr:sp>
    <xdr:clientData/>
  </xdr:twoCellAnchor>
  <xdr:twoCellAnchor>
    <xdr:from>
      <xdr:col>11</xdr:col>
      <xdr:colOff>228600</xdr:colOff>
      <xdr:row>5</xdr:row>
      <xdr:rowOff>666750</xdr:rowOff>
    </xdr:from>
    <xdr:to>
      <xdr:col>12</xdr:col>
      <xdr:colOff>238125</xdr:colOff>
      <xdr:row>5</xdr:row>
      <xdr:rowOff>904875</xdr:rowOff>
    </xdr:to>
    <xdr:sp>
      <xdr:nvSpPr>
        <xdr:cNvPr id="6" name="Text Box 9"/>
        <xdr:cNvSpPr txBox="1">
          <a:spLocks noChangeArrowheads="1"/>
        </xdr:cNvSpPr>
      </xdr:nvSpPr>
      <xdr:spPr>
        <a:xfrm>
          <a:off x="5257800" y="2581275"/>
          <a:ext cx="285750" cy="238125"/>
        </a:xfrm>
        <a:prstGeom prst="rect">
          <a:avLst/>
        </a:prstGeom>
        <a:noFill/>
        <a:ln w="9525" cmpd="sng">
          <a:noFill/>
        </a:ln>
      </xdr:spPr>
      <xdr:txBody>
        <a:bodyPr vertOverflow="clip" wrap="square" lIns="36576" tIns="18288" rIns="36576" bIns="0"/>
        <a:p>
          <a:pPr algn="ctr">
            <a:defRPr/>
          </a:pPr>
          <a:r>
            <a:rPr lang="en-US" cap="none" sz="1200" b="1" i="0" u="none" baseline="0">
              <a:solidFill>
                <a:srgbClr val="000000"/>
              </a:solidFill>
              <a:latin typeface="ＭＳ Ｐゴシック"/>
              <a:ea typeface="ＭＳ Ｐゴシック"/>
              <a:cs typeface="ＭＳ Ｐゴシック"/>
            </a:rPr>
            <a:t>①</a:t>
          </a:r>
        </a:p>
      </xdr:txBody>
    </xdr:sp>
    <xdr:clientData/>
  </xdr:twoCellAnchor>
  <xdr:twoCellAnchor>
    <xdr:from>
      <xdr:col>12</xdr:col>
      <xdr:colOff>238125</xdr:colOff>
      <xdr:row>5</xdr:row>
      <xdr:rowOff>676275</xdr:rowOff>
    </xdr:from>
    <xdr:to>
      <xdr:col>14</xdr:col>
      <xdr:colOff>171450</xdr:colOff>
      <xdr:row>5</xdr:row>
      <xdr:rowOff>923925</xdr:rowOff>
    </xdr:to>
    <xdr:sp>
      <xdr:nvSpPr>
        <xdr:cNvPr id="7" name="Text Box 9"/>
        <xdr:cNvSpPr txBox="1">
          <a:spLocks noChangeArrowheads="1"/>
        </xdr:cNvSpPr>
      </xdr:nvSpPr>
      <xdr:spPr>
        <a:xfrm>
          <a:off x="5543550" y="2590800"/>
          <a:ext cx="771525" cy="247650"/>
        </a:xfrm>
        <a:prstGeom prst="rect">
          <a:avLst/>
        </a:prstGeom>
        <a:noFill/>
        <a:ln w="9525" cmpd="sng">
          <a:noFill/>
        </a:ln>
      </xdr:spPr>
      <xdr:txBody>
        <a:bodyPr vertOverflow="clip" wrap="square" lIns="36576" tIns="18288" rIns="36576" bIns="0"/>
        <a:p>
          <a:pPr algn="ctr">
            <a:defRPr/>
          </a:pPr>
          <a:r>
            <a:rPr lang="en-US" cap="none" sz="1200" b="1" i="0" u="none" baseline="0">
              <a:solidFill>
                <a:srgbClr val="000000"/>
              </a:solidFill>
              <a:latin typeface="ＭＳ Ｐゴシック"/>
              <a:ea typeface="ＭＳ Ｐゴシック"/>
              <a:cs typeface="ＭＳ Ｐゴシック"/>
            </a:rPr>
            <a:t>②</a:t>
          </a:r>
        </a:p>
      </xdr:txBody>
    </xdr:sp>
    <xdr:clientData/>
  </xdr:twoCellAnchor>
  <xdr:twoCellAnchor>
    <xdr:from>
      <xdr:col>14</xdr:col>
      <xdr:colOff>28575</xdr:colOff>
      <xdr:row>5</xdr:row>
      <xdr:rowOff>666750</xdr:rowOff>
    </xdr:from>
    <xdr:to>
      <xdr:col>15</xdr:col>
      <xdr:colOff>0</xdr:colOff>
      <xdr:row>6</xdr:row>
      <xdr:rowOff>9525</xdr:rowOff>
    </xdr:to>
    <xdr:sp>
      <xdr:nvSpPr>
        <xdr:cNvPr id="8" name="Text Box 9"/>
        <xdr:cNvSpPr txBox="1">
          <a:spLocks noChangeArrowheads="1"/>
        </xdr:cNvSpPr>
      </xdr:nvSpPr>
      <xdr:spPr>
        <a:xfrm>
          <a:off x="6172200" y="2581275"/>
          <a:ext cx="457200" cy="276225"/>
        </a:xfrm>
        <a:prstGeom prst="rect">
          <a:avLst/>
        </a:prstGeom>
        <a:noFill/>
        <a:ln w="9525" cmpd="sng">
          <a:noFill/>
        </a:ln>
      </xdr:spPr>
      <xdr:txBody>
        <a:bodyPr vertOverflow="clip" wrap="square" lIns="36576" tIns="18288" rIns="36576" bIns="0"/>
        <a:p>
          <a:pPr algn="ctr">
            <a:defRPr/>
          </a:pPr>
          <a:r>
            <a:rPr lang="en-US" cap="none" sz="1200" b="1" i="0" u="none" baseline="0">
              <a:solidFill>
                <a:srgbClr val="000000"/>
              </a:solidFill>
              <a:latin typeface="ＭＳ Ｐゴシック"/>
              <a:ea typeface="ＭＳ Ｐゴシック"/>
              <a:cs typeface="ＭＳ Ｐゴシック"/>
            </a:rPr>
            <a:t>③</a:t>
          </a:r>
        </a:p>
      </xdr:txBody>
    </xdr:sp>
    <xdr:clientData/>
  </xdr:twoCellAnchor>
  <xdr:twoCellAnchor>
    <xdr:from>
      <xdr:col>15</xdr:col>
      <xdr:colOff>47625</xdr:colOff>
      <xdr:row>5</xdr:row>
      <xdr:rowOff>676275</xdr:rowOff>
    </xdr:from>
    <xdr:to>
      <xdr:col>16</xdr:col>
      <xdr:colOff>28575</xdr:colOff>
      <xdr:row>5</xdr:row>
      <xdr:rowOff>923925</xdr:rowOff>
    </xdr:to>
    <xdr:sp>
      <xdr:nvSpPr>
        <xdr:cNvPr id="9" name="Text Box 9"/>
        <xdr:cNvSpPr txBox="1">
          <a:spLocks noChangeArrowheads="1"/>
        </xdr:cNvSpPr>
      </xdr:nvSpPr>
      <xdr:spPr>
        <a:xfrm>
          <a:off x="6677025" y="2590800"/>
          <a:ext cx="466725" cy="247650"/>
        </a:xfrm>
        <a:prstGeom prst="rect">
          <a:avLst/>
        </a:prstGeom>
        <a:noFill/>
        <a:ln w="9525" cmpd="sng">
          <a:noFill/>
        </a:ln>
      </xdr:spPr>
      <xdr:txBody>
        <a:bodyPr vertOverflow="clip" wrap="square" lIns="36576" tIns="18288" rIns="36576" bIns="0"/>
        <a:p>
          <a:pPr algn="ctr">
            <a:defRPr/>
          </a:pPr>
          <a:r>
            <a:rPr lang="en-US" cap="none" sz="1200" b="1" i="0" u="none" baseline="0">
              <a:solidFill>
                <a:srgbClr val="000000"/>
              </a:solidFill>
              <a:latin typeface="ＭＳ Ｐゴシック"/>
              <a:ea typeface="ＭＳ Ｐゴシック"/>
              <a:cs typeface="ＭＳ Ｐゴシック"/>
            </a:rPr>
            <a:t>④</a:t>
          </a:r>
        </a:p>
      </xdr:txBody>
    </xdr:sp>
    <xdr:clientData/>
  </xdr:twoCellAnchor>
  <xdr:twoCellAnchor>
    <xdr:from>
      <xdr:col>16</xdr:col>
      <xdr:colOff>28575</xdr:colOff>
      <xdr:row>5</xdr:row>
      <xdr:rowOff>685800</xdr:rowOff>
    </xdr:from>
    <xdr:to>
      <xdr:col>17</xdr:col>
      <xdr:colOff>9525</xdr:colOff>
      <xdr:row>5</xdr:row>
      <xdr:rowOff>923925</xdr:rowOff>
    </xdr:to>
    <xdr:sp>
      <xdr:nvSpPr>
        <xdr:cNvPr id="10" name="Text Box 9"/>
        <xdr:cNvSpPr txBox="1">
          <a:spLocks noChangeArrowheads="1"/>
        </xdr:cNvSpPr>
      </xdr:nvSpPr>
      <xdr:spPr>
        <a:xfrm>
          <a:off x="7143750" y="2600325"/>
          <a:ext cx="466725" cy="238125"/>
        </a:xfrm>
        <a:prstGeom prst="rect">
          <a:avLst/>
        </a:prstGeom>
        <a:noFill/>
        <a:ln w="9525" cmpd="sng">
          <a:noFill/>
        </a:ln>
      </xdr:spPr>
      <xdr:txBody>
        <a:bodyPr vertOverflow="clip" wrap="square" lIns="36576" tIns="18288" rIns="36576" bIns="0"/>
        <a:p>
          <a:pPr algn="ctr">
            <a:defRPr/>
          </a:pPr>
          <a:r>
            <a:rPr lang="en-US" cap="none" sz="1200" b="1" i="0" u="none" baseline="0">
              <a:solidFill>
                <a:srgbClr val="000000"/>
              </a:solidFill>
              <a:latin typeface="ＭＳ Ｐゴシック"/>
              <a:ea typeface="ＭＳ Ｐゴシック"/>
              <a:cs typeface="ＭＳ Ｐゴシック"/>
            </a:rPr>
            <a:t>⑤</a:t>
          </a:r>
        </a:p>
      </xdr:txBody>
    </xdr:sp>
    <xdr:clientData/>
  </xdr:twoCellAnchor>
  <xdr:twoCellAnchor>
    <xdr:from>
      <xdr:col>17</xdr:col>
      <xdr:colOff>123825</xdr:colOff>
      <xdr:row>5</xdr:row>
      <xdr:rowOff>685800</xdr:rowOff>
    </xdr:from>
    <xdr:to>
      <xdr:col>17</xdr:col>
      <xdr:colOff>590550</xdr:colOff>
      <xdr:row>6</xdr:row>
      <xdr:rowOff>0</xdr:rowOff>
    </xdr:to>
    <xdr:sp>
      <xdr:nvSpPr>
        <xdr:cNvPr id="11" name="Text Box 9"/>
        <xdr:cNvSpPr txBox="1">
          <a:spLocks noChangeArrowheads="1"/>
        </xdr:cNvSpPr>
      </xdr:nvSpPr>
      <xdr:spPr>
        <a:xfrm>
          <a:off x="7724775" y="2600325"/>
          <a:ext cx="466725" cy="247650"/>
        </a:xfrm>
        <a:prstGeom prst="rect">
          <a:avLst/>
        </a:prstGeom>
        <a:noFill/>
        <a:ln w="9525" cmpd="sng">
          <a:noFill/>
        </a:ln>
      </xdr:spPr>
      <xdr:txBody>
        <a:bodyPr vertOverflow="clip" wrap="square" lIns="36576" tIns="18288" rIns="36576" bIns="0"/>
        <a:p>
          <a:pPr algn="ctr">
            <a:defRPr/>
          </a:pPr>
          <a:r>
            <a:rPr lang="en-US" cap="none" sz="1200" b="1" i="0" u="none" baseline="0">
              <a:solidFill>
                <a:srgbClr val="000000"/>
              </a:solidFill>
              <a:latin typeface="ＭＳ Ｐゴシック"/>
              <a:ea typeface="ＭＳ Ｐゴシック"/>
              <a:cs typeface="ＭＳ Ｐゴシック"/>
            </a:rPr>
            <a:t>⑥</a:t>
          </a:r>
        </a:p>
      </xdr:txBody>
    </xdr:sp>
    <xdr:clientData/>
  </xdr:twoCellAnchor>
  <xdr:twoCellAnchor>
    <xdr:from>
      <xdr:col>18</xdr:col>
      <xdr:colOff>47625</xdr:colOff>
      <xdr:row>5</xdr:row>
      <xdr:rowOff>685800</xdr:rowOff>
    </xdr:from>
    <xdr:to>
      <xdr:col>18</xdr:col>
      <xdr:colOff>476250</xdr:colOff>
      <xdr:row>6</xdr:row>
      <xdr:rowOff>0</xdr:rowOff>
    </xdr:to>
    <xdr:sp>
      <xdr:nvSpPr>
        <xdr:cNvPr id="12" name="Text Box 9"/>
        <xdr:cNvSpPr txBox="1">
          <a:spLocks noChangeArrowheads="1"/>
        </xdr:cNvSpPr>
      </xdr:nvSpPr>
      <xdr:spPr>
        <a:xfrm>
          <a:off x="8305800" y="2600325"/>
          <a:ext cx="428625" cy="247650"/>
        </a:xfrm>
        <a:prstGeom prst="rect">
          <a:avLst/>
        </a:prstGeom>
        <a:noFill/>
        <a:ln w="9525" cmpd="sng">
          <a:noFill/>
        </a:ln>
      </xdr:spPr>
      <xdr:txBody>
        <a:bodyPr vertOverflow="clip" wrap="square" lIns="36576" tIns="18288" rIns="36576" bIns="0"/>
        <a:p>
          <a:pPr algn="ctr">
            <a:defRPr/>
          </a:pPr>
          <a:r>
            <a:rPr lang="en-US" cap="none" sz="1200" b="1" i="0" u="none" baseline="0">
              <a:solidFill>
                <a:srgbClr val="000000"/>
              </a:solidFill>
              <a:latin typeface="ＭＳ Ｐゴシック"/>
              <a:ea typeface="ＭＳ Ｐゴシック"/>
              <a:cs typeface="ＭＳ Ｐゴシック"/>
            </a:rPr>
            <a:t>⑦</a:t>
          </a:r>
        </a:p>
      </xdr:txBody>
    </xdr:sp>
    <xdr:clientData/>
  </xdr:twoCellAnchor>
  <xdr:twoCellAnchor>
    <xdr:from>
      <xdr:col>22</xdr:col>
      <xdr:colOff>85725</xdr:colOff>
      <xdr:row>5</xdr:row>
      <xdr:rowOff>704850</xdr:rowOff>
    </xdr:from>
    <xdr:to>
      <xdr:col>22</xdr:col>
      <xdr:colOff>466725</xdr:colOff>
      <xdr:row>6</xdr:row>
      <xdr:rowOff>19050</xdr:rowOff>
    </xdr:to>
    <xdr:sp>
      <xdr:nvSpPr>
        <xdr:cNvPr id="13" name="Text Box 9"/>
        <xdr:cNvSpPr txBox="1">
          <a:spLocks noChangeArrowheads="1"/>
        </xdr:cNvSpPr>
      </xdr:nvSpPr>
      <xdr:spPr>
        <a:xfrm flipH="1">
          <a:off x="10372725" y="2619375"/>
          <a:ext cx="381000" cy="247650"/>
        </a:xfrm>
        <a:prstGeom prst="rect">
          <a:avLst/>
        </a:prstGeom>
        <a:noFill/>
        <a:ln w="9525" cmpd="sng">
          <a:noFill/>
        </a:ln>
      </xdr:spPr>
      <xdr:txBody>
        <a:bodyPr vertOverflow="clip" wrap="square" lIns="36576" tIns="18288" rIns="36576" bIns="0"/>
        <a:p>
          <a:pPr algn="ctr">
            <a:defRPr/>
          </a:pPr>
          <a:r>
            <a:rPr lang="en-US" cap="none" sz="1200" b="1" i="0" u="none" baseline="0">
              <a:solidFill>
                <a:srgbClr val="000000"/>
              </a:solidFill>
              <a:latin typeface="ＭＳ Ｐゴシック"/>
              <a:ea typeface="ＭＳ Ｐゴシック"/>
              <a:cs typeface="ＭＳ Ｐゴシック"/>
            </a:rPr>
            <a:t>⑪</a:t>
          </a:r>
        </a:p>
      </xdr:txBody>
    </xdr:sp>
    <xdr:clientData/>
  </xdr:twoCellAnchor>
  <xdr:twoCellAnchor>
    <xdr:from>
      <xdr:col>24</xdr:col>
      <xdr:colOff>9525</xdr:colOff>
      <xdr:row>5</xdr:row>
      <xdr:rowOff>714375</xdr:rowOff>
    </xdr:from>
    <xdr:to>
      <xdr:col>24</xdr:col>
      <xdr:colOff>457200</xdr:colOff>
      <xdr:row>6</xdr:row>
      <xdr:rowOff>38100</xdr:rowOff>
    </xdr:to>
    <xdr:sp>
      <xdr:nvSpPr>
        <xdr:cNvPr id="14" name="Text Box 9"/>
        <xdr:cNvSpPr txBox="1">
          <a:spLocks noChangeArrowheads="1"/>
        </xdr:cNvSpPr>
      </xdr:nvSpPr>
      <xdr:spPr>
        <a:xfrm>
          <a:off x="11525250" y="2628900"/>
          <a:ext cx="447675" cy="257175"/>
        </a:xfrm>
        <a:prstGeom prst="rect">
          <a:avLst/>
        </a:prstGeom>
        <a:noFill/>
        <a:ln w="9525" cmpd="sng">
          <a:noFill/>
        </a:ln>
      </xdr:spPr>
      <xdr:txBody>
        <a:bodyPr vertOverflow="clip" wrap="square" lIns="36576" tIns="18288" rIns="36576" bIns="0"/>
        <a:p>
          <a:pPr algn="ctr">
            <a:defRPr/>
          </a:pPr>
          <a:r>
            <a:rPr lang="en-US" cap="none" sz="1200" b="1" i="0" u="none" baseline="0">
              <a:solidFill>
                <a:srgbClr val="000000"/>
              </a:solidFill>
              <a:latin typeface="ＭＳ Ｐゴシック"/>
              <a:ea typeface="ＭＳ Ｐゴシック"/>
              <a:cs typeface="ＭＳ Ｐゴシック"/>
            </a:rPr>
            <a:t>⑫</a:t>
          </a:r>
        </a:p>
      </xdr:txBody>
    </xdr:sp>
    <xdr:clientData/>
  </xdr:twoCellAnchor>
  <xdr:twoCellAnchor>
    <xdr:from>
      <xdr:col>20</xdr:col>
      <xdr:colOff>28575</xdr:colOff>
      <xdr:row>5</xdr:row>
      <xdr:rowOff>676275</xdr:rowOff>
    </xdr:from>
    <xdr:to>
      <xdr:col>20</xdr:col>
      <xdr:colOff>466725</xdr:colOff>
      <xdr:row>5</xdr:row>
      <xdr:rowOff>923925</xdr:rowOff>
    </xdr:to>
    <xdr:sp>
      <xdr:nvSpPr>
        <xdr:cNvPr id="15" name="Text Box 9"/>
        <xdr:cNvSpPr txBox="1">
          <a:spLocks noChangeArrowheads="1"/>
        </xdr:cNvSpPr>
      </xdr:nvSpPr>
      <xdr:spPr>
        <a:xfrm>
          <a:off x="9258300" y="2590800"/>
          <a:ext cx="438150" cy="247650"/>
        </a:xfrm>
        <a:prstGeom prst="rect">
          <a:avLst/>
        </a:prstGeom>
        <a:noFill/>
        <a:ln w="9525" cmpd="sng">
          <a:noFill/>
        </a:ln>
      </xdr:spPr>
      <xdr:txBody>
        <a:bodyPr vertOverflow="clip" wrap="square" lIns="36576" tIns="18288" rIns="36576" bIns="0"/>
        <a:p>
          <a:pPr algn="ctr">
            <a:defRPr/>
          </a:pPr>
          <a:r>
            <a:rPr lang="en-US" cap="none" sz="1200" b="1" i="0" u="none" baseline="0">
              <a:solidFill>
                <a:srgbClr val="000000"/>
              </a:solidFill>
              <a:latin typeface="ＭＳ Ｐゴシック"/>
              <a:ea typeface="ＭＳ Ｐゴシック"/>
              <a:cs typeface="ＭＳ Ｐゴシック"/>
            </a:rPr>
            <a:t>⑨</a:t>
          </a:r>
        </a:p>
      </xdr:txBody>
    </xdr:sp>
    <xdr:clientData/>
  </xdr:twoCellAnchor>
  <xdr:twoCellAnchor>
    <xdr:from>
      <xdr:col>21</xdr:col>
      <xdr:colOff>47625</xdr:colOff>
      <xdr:row>5</xdr:row>
      <xdr:rowOff>685800</xdr:rowOff>
    </xdr:from>
    <xdr:to>
      <xdr:col>22</xdr:col>
      <xdr:colOff>0</xdr:colOff>
      <xdr:row>5</xdr:row>
      <xdr:rowOff>923925</xdr:rowOff>
    </xdr:to>
    <xdr:sp>
      <xdr:nvSpPr>
        <xdr:cNvPr id="16" name="Text Box 9"/>
        <xdr:cNvSpPr txBox="1">
          <a:spLocks noChangeArrowheads="1"/>
        </xdr:cNvSpPr>
      </xdr:nvSpPr>
      <xdr:spPr>
        <a:xfrm>
          <a:off x="9763125" y="2600325"/>
          <a:ext cx="523875" cy="238125"/>
        </a:xfrm>
        <a:prstGeom prst="rect">
          <a:avLst/>
        </a:prstGeom>
        <a:noFill/>
        <a:ln w="9525" cmpd="sng">
          <a:noFill/>
        </a:ln>
      </xdr:spPr>
      <xdr:txBody>
        <a:bodyPr vertOverflow="clip" wrap="square" lIns="36576" tIns="18288" rIns="36576" bIns="0"/>
        <a:p>
          <a:pPr algn="ctr">
            <a:defRPr/>
          </a:pPr>
          <a:r>
            <a:rPr lang="en-US" cap="none" sz="1200" b="1" i="0" u="none" baseline="0">
              <a:solidFill>
                <a:srgbClr val="000000"/>
              </a:solidFill>
              <a:latin typeface="ＭＳ Ｐゴシック"/>
              <a:ea typeface="ＭＳ Ｐゴシック"/>
              <a:cs typeface="ＭＳ Ｐゴシック"/>
            </a:rPr>
            <a:t>⑩</a:t>
          </a:r>
        </a:p>
      </xdr:txBody>
    </xdr:sp>
    <xdr:clientData/>
  </xdr:twoCellAnchor>
  <xdr:twoCellAnchor>
    <xdr:from>
      <xdr:col>28</xdr:col>
      <xdr:colOff>476250</xdr:colOff>
      <xdr:row>5</xdr:row>
      <xdr:rowOff>523875</xdr:rowOff>
    </xdr:from>
    <xdr:to>
      <xdr:col>30</xdr:col>
      <xdr:colOff>38100</xdr:colOff>
      <xdr:row>5</xdr:row>
      <xdr:rowOff>819150</xdr:rowOff>
    </xdr:to>
    <xdr:sp>
      <xdr:nvSpPr>
        <xdr:cNvPr id="17" name="Text Box 4"/>
        <xdr:cNvSpPr txBox="1">
          <a:spLocks noChangeArrowheads="1"/>
        </xdr:cNvSpPr>
      </xdr:nvSpPr>
      <xdr:spPr>
        <a:xfrm>
          <a:off x="13935075" y="2438400"/>
          <a:ext cx="533400" cy="295275"/>
        </a:xfrm>
        <a:prstGeom prst="rect">
          <a:avLst/>
        </a:prstGeom>
        <a:noFill/>
        <a:ln w="9525" cmpd="sng">
          <a:noFill/>
        </a:ln>
      </xdr:spPr>
      <xdr:txBody>
        <a:bodyPr vertOverflow="clip" wrap="square" lIns="27432" tIns="18288" rIns="27432" bIns="0"/>
        <a:p>
          <a:pPr algn="ctr">
            <a:defRPr/>
          </a:pPr>
          <a:r>
            <a:rPr lang="en-US" cap="none" sz="1000" b="1" i="0" u="none" baseline="0">
              <a:solidFill>
                <a:srgbClr val="000000"/>
              </a:solidFill>
              <a:latin typeface="ＭＳ Ｐゴシック"/>
              <a:ea typeface="ＭＳ Ｐゴシック"/>
              <a:cs typeface="ＭＳ Ｐゴシック"/>
            </a:rPr>
            <a:t>(</a:t>
          </a:r>
          <a:r>
            <a:rPr lang="en-US" cap="none" sz="1000" b="1" i="0" u="none" baseline="0">
              <a:solidFill>
                <a:srgbClr val="000000"/>
              </a:solidFill>
              <a:latin typeface="ＭＳ Ｐゴシック"/>
              <a:ea typeface="ＭＳ Ｐゴシック"/>
              <a:cs typeface="ＭＳ Ｐゴシック"/>
            </a:rPr>
            <a:t>様式３</a:t>
          </a:r>
          <a:r>
            <a:rPr lang="en-US" cap="none" sz="1000" b="1" i="0" u="none" baseline="0">
              <a:solidFill>
                <a:srgbClr val="000000"/>
              </a:solidFill>
              <a:latin typeface="ＭＳ Ｐゴシック"/>
              <a:ea typeface="ＭＳ Ｐゴシック"/>
              <a:cs typeface="ＭＳ Ｐゴシック"/>
            </a:rPr>
            <a:t>)</a:t>
          </a:r>
        </a:p>
      </xdr:txBody>
    </xdr:sp>
    <xdr:clientData/>
  </xdr:twoCellAnchor>
  <xdr:twoCellAnchor>
    <xdr:from>
      <xdr:col>26</xdr:col>
      <xdr:colOff>28575</xdr:colOff>
      <xdr:row>5</xdr:row>
      <xdr:rowOff>714375</xdr:rowOff>
    </xdr:from>
    <xdr:to>
      <xdr:col>26</xdr:col>
      <xdr:colOff>476250</xdr:colOff>
      <xdr:row>6</xdr:row>
      <xdr:rowOff>28575</xdr:rowOff>
    </xdr:to>
    <xdr:sp>
      <xdr:nvSpPr>
        <xdr:cNvPr id="18" name="Text Box 9"/>
        <xdr:cNvSpPr txBox="1">
          <a:spLocks noChangeArrowheads="1"/>
        </xdr:cNvSpPr>
      </xdr:nvSpPr>
      <xdr:spPr>
        <a:xfrm>
          <a:off x="12515850" y="2628900"/>
          <a:ext cx="447675" cy="247650"/>
        </a:xfrm>
        <a:prstGeom prst="rect">
          <a:avLst/>
        </a:prstGeom>
        <a:noFill/>
        <a:ln w="9525" cmpd="sng">
          <a:noFill/>
        </a:ln>
      </xdr:spPr>
      <xdr:txBody>
        <a:bodyPr vertOverflow="clip" wrap="square" lIns="36576" tIns="18288" rIns="36576" bIns="0"/>
        <a:p>
          <a:pPr algn="ctr">
            <a:defRPr/>
          </a:pPr>
          <a:r>
            <a:rPr lang="en-US" cap="none" sz="1200" b="1" i="0" u="none" baseline="0">
              <a:solidFill>
                <a:srgbClr val="000000"/>
              </a:solidFill>
              <a:latin typeface="ＭＳ Ｐゴシック"/>
              <a:ea typeface="ＭＳ Ｐゴシック"/>
              <a:cs typeface="ＭＳ Ｐゴシック"/>
            </a:rPr>
            <a:t>⑬</a:t>
          </a:r>
        </a:p>
      </xdr:txBody>
    </xdr:sp>
    <xdr:clientData/>
  </xdr:twoCellAnchor>
  <xdr:twoCellAnchor>
    <xdr:from>
      <xdr:col>27</xdr:col>
      <xdr:colOff>38100</xdr:colOff>
      <xdr:row>5</xdr:row>
      <xdr:rowOff>714375</xdr:rowOff>
    </xdr:from>
    <xdr:to>
      <xdr:col>27</xdr:col>
      <xdr:colOff>485775</xdr:colOff>
      <xdr:row>6</xdr:row>
      <xdr:rowOff>19050</xdr:rowOff>
    </xdr:to>
    <xdr:sp>
      <xdr:nvSpPr>
        <xdr:cNvPr id="19" name="Text Box 9"/>
        <xdr:cNvSpPr txBox="1">
          <a:spLocks noChangeArrowheads="1"/>
        </xdr:cNvSpPr>
      </xdr:nvSpPr>
      <xdr:spPr>
        <a:xfrm>
          <a:off x="13011150" y="2628900"/>
          <a:ext cx="447675" cy="238125"/>
        </a:xfrm>
        <a:prstGeom prst="rect">
          <a:avLst/>
        </a:prstGeom>
        <a:noFill/>
        <a:ln w="9525" cmpd="sng">
          <a:noFill/>
        </a:ln>
      </xdr:spPr>
      <xdr:txBody>
        <a:bodyPr vertOverflow="clip" wrap="square" lIns="36576" tIns="18288" rIns="36576" bIns="0"/>
        <a:p>
          <a:pPr algn="ctr">
            <a:defRPr/>
          </a:pPr>
          <a:r>
            <a:rPr lang="en-US" cap="none" sz="1200" b="1" i="0" u="none" baseline="0">
              <a:solidFill>
                <a:srgbClr val="000000"/>
              </a:solidFill>
              <a:latin typeface="ＭＳ Ｐゴシック"/>
              <a:ea typeface="ＭＳ Ｐゴシック"/>
              <a:cs typeface="ＭＳ Ｐゴシック"/>
            </a:rPr>
            <a:t>⑭</a:t>
          </a:r>
        </a:p>
      </xdr:txBody>
    </xdr:sp>
    <xdr:clientData/>
  </xdr:twoCellAnchor>
  <xdr:twoCellAnchor>
    <xdr:from>
      <xdr:col>29</xdr:col>
      <xdr:colOff>38100</xdr:colOff>
      <xdr:row>5</xdr:row>
      <xdr:rowOff>704850</xdr:rowOff>
    </xdr:from>
    <xdr:to>
      <xdr:col>29</xdr:col>
      <xdr:colOff>485775</xdr:colOff>
      <xdr:row>6</xdr:row>
      <xdr:rowOff>9525</xdr:rowOff>
    </xdr:to>
    <xdr:sp>
      <xdr:nvSpPr>
        <xdr:cNvPr id="20" name="Text Box 9"/>
        <xdr:cNvSpPr txBox="1">
          <a:spLocks noChangeArrowheads="1"/>
        </xdr:cNvSpPr>
      </xdr:nvSpPr>
      <xdr:spPr>
        <a:xfrm>
          <a:off x="13982700" y="2619375"/>
          <a:ext cx="447675" cy="238125"/>
        </a:xfrm>
        <a:prstGeom prst="rect">
          <a:avLst/>
        </a:prstGeom>
        <a:noFill/>
        <a:ln w="9525" cmpd="sng">
          <a:noFill/>
        </a:ln>
      </xdr:spPr>
      <xdr:txBody>
        <a:bodyPr vertOverflow="clip" wrap="square" lIns="36576" tIns="18288" rIns="36576" bIns="0"/>
        <a:p>
          <a:pPr algn="ctr">
            <a:defRPr/>
          </a:pPr>
          <a:r>
            <a:rPr lang="en-US" cap="none" sz="1200" b="1" i="0" u="none" baseline="0">
              <a:solidFill>
                <a:srgbClr val="000000"/>
              </a:solidFill>
              <a:latin typeface="ＭＳ Ｐゴシック"/>
              <a:ea typeface="ＭＳ Ｐゴシック"/>
              <a:cs typeface="ＭＳ Ｐゴシック"/>
            </a:rPr>
            <a:t>⑮</a:t>
          </a:r>
        </a:p>
      </xdr:txBody>
    </xdr:sp>
    <xdr:clientData/>
  </xdr:twoCellAnchor>
  <xdr:twoCellAnchor>
    <xdr:from>
      <xdr:col>19</xdr:col>
      <xdr:colOff>28575</xdr:colOff>
      <xdr:row>5</xdr:row>
      <xdr:rowOff>676275</xdr:rowOff>
    </xdr:from>
    <xdr:to>
      <xdr:col>19</xdr:col>
      <xdr:colOff>466725</xdr:colOff>
      <xdr:row>5</xdr:row>
      <xdr:rowOff>923925</xdr:rowOff>
    </xdr:to>
    <xdr:sp>
      <xdr:nvSpPr>
        <xdr:cNvPr id="21" name="Text Box 9"/>
        <xdr:cNvSpPr txBox="1">
          <a:spLocks noChangeArrowheads="1"/>
        </xdr:cNvSpPr>
      </xdr:nvSpPr>
      <xdr:spPr>
        <a:xfrm>
          <a:off x="8772525" y="2590800"/>
          <a:ext cx="438150" cy="247650"/>
        </a:xfrm>
        <a:prstGeom prst="rect">
          <a:avLst/>
        </a:prstGeom>
        <a:noFill/>
        <a:ln w="9525" cmpd="sng">
          <a:noFill/>
        </a:ln>
      </xdr:spPr>
      <xdr:txBody>
        <a:bodyPr vertOverflow="clip" wrap="square" lIns="36576" tIns="18288" rIns="36576" bIns="0"/>
        <a:p>
          <a:pPr algn="ctr">
            <a:defRPr/>
          </a:pPr>
          <a:r>
            <a:rPr lang="en-US" cap="none" sz="1200" b="1" i="0" u="none" baseline="0">
              <a:solidFill>
                <a:srgbClr val="000000"/>
              </a:solidFill>
              <a:latin typeface="ＭＳ Ｐゴシック"/>
              <a:ea typeface="ＭＳ Ｐゴシック"/>
              <a:cs typeface="ＭＳ Ｐゴシック"/>
            </a:rPr>
            <a:t>⑧</a:t>
          </a:r>
        </a:p>
      </xdr:txBody>
    </xdr:sp>
    <xdr:clientData/>
  </xdr:twoCellAnchor>
  <xdr:twoCellAnchor>
    <xdr:from>
      <xdr:col>24</xdr:col>
      <xdr:colOff>0</xdr:colOff>
      <xdr:row>5</xdr:row>
      <xdr:rowOff>542925</xdr:rowOff>
    </xdr:from>
    <xdr:to>
      <xdr:col>25</xdr:col>
      <xdr:colOff>38100</xdr:colOff>
      <xdr:row>5</xdr:row>
      <xdr:rowOff>838200</xdr:rowOff>
    </xdr:to>
    <xdr:sp>
      <xdr:nvSpPr>
        <xdr:cNvPr id="22" name="Text Box 4"/>
        <xdr:cNvSpPr txBox="1">
          <a:spLocks noChangeArrowheads="1"/>
        </xdr:cNvSpPr>
      </xdr:nvSpPr>
      <xdr:spPr>
        <a:xfrm>
          <a:off x="11515725" y="2457450"/>
          <a:ext cx="523875" cy="295275"/>
        </a:xfrm>
        <a:prstGeom prst="rect">
          <a:avLst/>
        </a:prstGeom>
        <a:noFill/>
        <a:ln w="9525" cmpd="sng">
          <a:noFill/>
        </a:ln>
      </xdr:spPr>
      <xdr:txBody>
        <a:bodyPr vertOverflow="clip" wrap="square" lIns="27432" tIns="18288" rIns="27432" bIns="0"/>
        <a:p>
          <a:pPr algn="ctr">
            <a:defRPr/>
          </a:pPr>
          <a:r>
            <a:rPr lang="en-US" cap="none" sz="1000" b="1" i="0" u="none" baseline="0">
              <a:solidFill>
                <a:srgbClr val="000000"/>
              </a:solidFill>
              <a:latin typeface="ＭＳ Ｐゴシック"/>
              <a:ea typeface="ＭＳ Ｐゴシック"/>
              <a:cs typeface="ＭＳ Ｐゴシック"/>
            </a:rPr>
            <a:t>(</a:t>
          </a:r>
          <a:r>
            <a:rPr lang="en-US" cap="none" sz="1000" b="1" i="0" u="none" baseline="0">
              <a:solidFill>
                <a:srgbClr val="000000"/>
              </a:solidFill>
              <a:latin typeface="ＭＳ Ｐゴシック"/>
              <a:ea typeface="ＭＳ Ｐゴシック"/>
              <a:cs typeface="ＭＳ Ｐゴシック"/>
            </a:rPr>
            <a:t>様式２</a:t>
          </a:r>
          <a:r>
            <a:rPr lang="en-US" cap="none" sz="1000" b="1" i="0" u="none" baseline="0">
              <a:solidFill>
                <a:srgbClr val="000000"/>
              </a:solidFill>
              <a:latin typeface="ＭＳ Ｐゴシック"/>
              <a:ea typeface="ＭＳ Ｐゴシック"/>
              <a:cs typeface="ＭＳ Ｐゴシック"/>
            </a:rPr>
            <a: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85725</xdr:colOff>
      <xdr:row>0</xdr:row>
      <xdr:rowOff>85725</xdr:rowOff>
    </xdr:from>
    <xdr:to>
      <xdr:col>16</xdr:col>
      <xdr:colOff>85725</xdr:colOff>
      <xdr:row>3</xdr:row>
      <xdr:rowOff>142875</xdr:rowOff>
    </xdr:to>
    <xdr:sp>
      <xdr:nvSpPr>
        <xdr:cNvPr id="1" name="テキスト ボックス 1"/>
        <xdr:cNvSpPr txBox="1">
          <a:spLocks noChangeArrowheads="1"/>
        </xdr:cNvSpPr>
      </xdr:nvSpPr>
      <xdr:spPr>
        <a:xfrm>
          <a:off x="8724900" y="85725"/>
          <a:ext cx="3524250" cy="838200"/>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latin typeface="ＭＳ Ｐゴシック"/>
              <a:ea typeface="ＭＳ Ｐゴシック"/>
              <a:cs typeface="ＭＳ Ｐゴシック"/>
            </a:rPr>
            <a:t>「講師配置加算」の算定を受けている場合，</a:t>
          </a:r>
          <a:r>
            <a:rPr lang="en-US" cap="none" sz="1200" b="1" i="0" u="none" baseline="0">
              <a:solidFill>
                <a:srgbClr val="FF0000"/>
              </a:solidFill>
              <a:latin typeface="Calibri"/>
              <a:ea typeface="Calibri"/>
              <a:cs typeface="Calibri"/>
            </a:rPr>
            <a:t>
</a:t>
          </a:r>
          <a:r>
            <a:rPr lang="en-US" cap="none" sz="1200" b="1" i="0" u="none" baseline="0">
              <a:solidFill>
                <a:srgbClr val="FF0000"/>
              </a:solidFill>
              <a:latin typeface="ＭＳ Ｐゴシック"/>
              <a:ea typeface="ＭＳ Ｐゴシック"/>
              <a:cs typeface="ＭＳ Ｐゴシック"/>
            </a:rPr>
            <a:t>当該加算の算定を受けるために配置している</a:t>
          </a:r>
          <a:r>
            <a:rPr lang="en-US" cap="none" sz="1200" b="1" i="0" u="none" baseline="0">
              <a:solidFill>
                <a:srgbClr val="FF0000"/>
              </a:solidFill>
              <a:latin typeface="Calibri"/>
              <a:ea typeface="Calibri"/>
              <a:cs typeface="Calibri"/>
            </a:rPr>
            <a:t>
</a:t>
          </a:r>
          <a:r>
            <a:rPr lang="en-US" cap="none" sz="1200" b="1" i="0" u="none" baseline="0">
              <a:solidFill>
                <a:srgbClr val="FF0000"/>
              </a:solidFill>
              <a:latin typeface="ＭＳ Ｐゴシック"/>
              <a:ea typeface="ＭＳ Ｐゴシック"/>
              <a:cs typeface="ＭＳ Ｐゴシック"/>
            </a:rPr>
            <a:t>講師は入力しないでください。</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238125</xdr:colOff>
      <xdr:row>35</xdr:row>
      <xdr:rowOff>28575</xdr:rowOff>
    </xdr:from>
    <xdr:to>
      <xdr:col>13</xdr:col>
      <xdr:colOff>161925</xdr:colOff>
      <xdr:row>45</xdr:row>
      <xdr:rowOff>47625</xdr:rowOff>
    </xdr:to>
    <xdr:sp>
      <xdr:nvSpPr>
        <xdr:cNvPr id="1" name="直線矢印コネクタ 2"/>
        <xdr:cNvSpPr>
          <a:spLocks/>
        </xdr:cNvSpPr>
      </xdr:nvSpPr>
      <xdr:spPr>
        <a:xfrm flipH="1">
          <a:off x="4981575" y="10258425"/>
          <a:ext cx="200025" cy="2800350"/>
        </a:xfrm>
        <a:prstGeom prst="straightConnector1">
          <a:avLst/>
        </a:prstGeom>
        <a:noFill/>
        <a:ln w="9525" cmpd="sng">
          <a:solidFill>
            <a:srgbClr val="4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228600</xdr:colOff>
      <xdr:row>0</xdr:row>
      <xdr:rowOff>104775</xdr:rowOff>
    </xdr:from>
    <xdr:to>
      <xdr:col>36</xdr:col>
      <xdr:colOff>266700</xdr:colOff>
      <xdr:row>3</xdr:row>
      <xdr:rowOff>200025</xdr:rowOff>
    </xdr:to>
    <xdr:sp>
      <xdr:nvSpPr>
        <xdr:cNvPr id="2" name="テキスト ボックス 2"/>
        <xdr:cNvSpPr txBox="1">
          <a:spLocks noChangeArrowheads="1"/>
        </xdr:cNvSpPr>
      </xdr:nvSpPr>
      <xdr:spPr>
        <a:xfrm>
          <a:off x="13020675" y="104775"/>
          <a:ext cx="3533775" cy="82867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latin typeface="ＭＳ Ｐゴシック"/>
              <a:ea typeface="ＭＳ Ｐゴシック"/>
              <a:cs typeface="ＭＳ Ｐゴシック"/>
            </a:rPr>
            <a:t>「講師配置加算」の算定を受けている場合，</a:t>
          </a:r>
          <a:r>
            <a:rPr lang="en-US" cap="none" sz="1200" b="1" i="0" u="none" baseline="0">
              <a:solidFill>
                <a:srgbClr val="FF0000"/>
              </a:solidFill>
              <a:latin typeface="Calibri"/>
              <a:ea typeface="Calibri"/>
              <a:cs typeface="Calibri"/>
            </a:rPr>
            <a:t>
</a:t>
          </a:r>
          <a:r>
            <a:rPr lang="en-US" cap="none" sz="1200" b="1" i="0" u="none" baseline="0">
              <a:solidFill>
                <a:srgbClr val="FF0000"/>
              </a:solidFill>
              <a:latin typeface="ＭＳ Ｐゴシック"/>
              <a:ea typeface="ＭＳ Ｐゴシック"/>
              <a:cs typeface="ＭＳ Ｐゴシック"/>
            </a:rPr>
            <a:t>当該加算の算定を受けるために配置している</a:t>
          </a:r>
          <a:r>
            <a:rPr lang="en-US" cap="none" sz="1200" b="1" i="0" u="none" baseline="0">
              <a:solidFill>
                <a:srgbClr val="FF0000"/>
              </a:solidFill>
              <a:latin typeface="Calibri"/>
              <a:ea typeface="Calibri"/>
              <a:cs typeface="Calibri"/>
            </a:rPr>
            <a:t>
</a:t>
          </a:r>
          <a:r>
            <a:rPr lang="en-US" cap="none" sz="1200" b="1" i="0" u="none" baseline="0">
              <a:solidFill>
                <a:srgbClr val="FF0000"/>
              </a:solidFill>
              <a:latin typeface="ＭＳ Ｐゴシック"/>
              <a:ea typeface="ＭＳ Ｐゴシック"/>
              <a:cs typeface="ＭＳ Ｐゴシック"/>
            </a:rPr>
            <a:t>講師は入力しないでください。</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44</xdr:col>
      <xdr:colOff>304800</xdr:colOff>
      <xdr:row>11</xdr:row>
      <xdr:rowOff>209550</xdr:rowOff>
    </xdr:from>
    <xdr:to>
      <xdr:col>50</xdr:col>
      <xdr:colOff>571500</xdr:colOff>
      <xdr:row>15</xdr:row>
      <xdr:rowOff>304800</xdr:rowOff>
    </xdr:to>
    <xdr:sp>
      <xdr:nvSpPr>
        <xdr:cNvPr id="1" name="線吹き出し 2 (枠付き) 1"/>
        <xdr:cNvSpPr>
          <a:spLocks/>
        </xdr:cNvSpPr>
      </xdr:nvSpPr>
      <xdr:spPr>
        <a:xfrm>
          <a:off x="20421600" y="3324225"/>
          <a:ext cx="3581400" cy="1390650"/>
        </a:xfrm>
        <a:prstGeom prst="borderCallout2">
          <a:avLst>
            <a:gd name="adj1" fmla="val -135106"/>
            <a:gd name="adj2" fmla="val -87037"/>
          </a:avLst>
        </a:prstGeom>
        <a:solidFill>
          <a:srgbClr val="FFFFFF"/>
        </a:solidFill>
        <a:ln w="9525" cmpd="sng">
          <a:solidFill>
            <a:srgbClr val="400000"/>
          </a:solidFill>
          <a:headEnd type="none"/>
          <a:tailEnd type="none"/>
        </a:ln>
      </xdr:spPr>
      <xdr:txBody>
        <a:bodyPr vertOverflow="clip" wrap="square" lIns="18288" tIns="0" rIns="0" bIns="0"/>
        <a:p>
          <a:pPr algn="l">
            <a:defRPr/>
          </a:pPr>
          <a:r>
            <a:rPr lang="en-US" cap="none" sz="1200" b="0" i="0" u="none" baseline="0">
              <a:solidFill>
                <a:srgbClr val="000000"/>
              </a:solidFill>
              <a:latin typeface="ＭＳ Ｐゴシック"/>
              <a:ea typeface="ＭＳ Ｐゴシック"/>
              <a:cs typeface="ＭＳ Ｐゴシック"/>
            </a:rPr>
            <a:t>雇用契約等における</a:t>
          </a:r>
          <a:r>
            <a:rPr lang="en-US" cap="none" sz="1200" b="0" i="0" u="none" baseline="0">
              <a:solidFill>
                <a:srgbClr val="000000"/>
              </a:solidFill>
              <a:latin typeface="ＭＳ Ｐゴシック"/>
              <a:ea typeface="ＭＳ Ｐゴシック"/>
              <a:cs typeface="ＭＳ Ｐゴシック"/>
            </a:rPr>
            <a:t>1</a:t>
          </a:r>
          <a:r>
            <a:rPr lang="en-US" cap="none" sz="1200" b="0" i="0" u="none" baseline="0">
              <a:solidFill>
                <a:srgbClr val="000000"/>
              </a:solidFill>
              <a:latin typeface="ＭＳ Ｐゴシック"/>
              <a:ea typeface="ＭＳ Ｐゴシック"/>
              <a:cs typeface="ＭＳ Ｐゴシック"/>
            </a:rPr>
            <a:t>箇月あたりの労働時間数，又は変形労働時間制の場合は</a:t>
          </a:r>
          <a:r>
            <a:rPr lang="en-US" cap="none" sz="1200" b="0" i="0" u="none" baseline="0">
              <a:solidFill>
                <a:srgbClr val="000000"/>
              </a:solidFill>
              <a:latin typeface="ＭＳ Ｐゴシック"/>
              <a:ea typeface="ＭＳ Ｐゴシック"/>
              <a:cs typeface="ＭＳ Ｐゴシック"/>
            </a:rPr>
            <a:t>1</a:t>
          </a:r>
          <a:r>
            <a:rPr lang="en-US" cap="none" sz="1200" b="0" i="0" u="none" baseline="0">
              <a:solidFill>
                <a:srgbClr val="000000"/>
              </a:solidFill>
              <a:latin typeface="ＭＳ Ｐゴシック"/>
              <a:ea typeface="ＭＳ Ｐゴシック"/>
              <a:cs typeface="ＭＳ Ｐゴシック"/>
            </a:rPr>
            <a:t>箇月あたりの平均労働時間数を入力してください。</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契約の変更がない限り，全月（</a:t>
          </a:r>
          <a:r>
            <a:rPr lang="en-US" cap="none" sz="1200" b="0" i="0" u="none" baseline="0">
              <a:solidFill>
                <a:srgbClr val="000000"/>
              </a:solidFill>
              <a:latin typeface="ＭＳ Ｐゴシック"/>
              <a:ea typeface="ＭＳ Ｐゴシック"/>
              <a:cs typeface="ＭＳ Ｐゴシック"/>
            </a:rPr>
            <a:t>4</a:t>
          </a:r>
          <a:r>
            <a:rPr lang="en-US" cap="none" sz="1200" b="0" i="0" u="none" baseline="0">
              <a:solidFill>
                <a:srgbClr val="000000"/>
              </a:solidFill>
              <a:latin typeface="ＭＳ Ｐゴシック"/>
              <a:ea typeface="ＭＳ Ｐゴシック"/>
              <a:cs typeface="ＭＳ Ｐゴシック"/>
            </a:rPr>
            <a:t>月～</a:t>
          </a:r>
          <a:r>
            <a:rPr lang="en-US" cap="none" sz="1200" b="0" i="0" u="none" baseline="0">
              <a:solidFill>
                <a:srgbClr val="000000"/>
              </a:solidFill>
              <a:latin typeface="ＭＳ Ｐゴシック"/>
              <a:ea typeface="ＭＳ Ｐゴシック"/>
              <a:cs typeface="ＭＳ Ｐゴシック"/>
            </a:rPr>
            <a:t>3</a:t>
          </a:r>
          <a:r>
            <a:rPr lang="en-US" cap="none" sz="1200" b="0" i="0" u="none" baseline="0">
              <a:solidFill>
                <a:srgbClr val="000000"/>
              </a:solidFill>
              <a:latin typeface="ＭＳ Ｐゴシック"/>
              <a:ea typeface="ＭＳ Ｐゴシック"/>
              <a:cs typeface="ＭＳ Ｐゴシック"/>
            </a:rPr>
            <a:t>月）同じ時間数になります。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F97"/>
  <sheetViews>
    <sheetView tabSelected="1" view="pageBreakPreview" zoomScale="80" zoomScaleNormal="70" zoomScaleSheetLayoutView="80" workbookViewId="0" topLeftCell="A1">
      <selection activeCell="AA6" sqref="AA6"/>
    </sheetView>
  </sheetViews>
  <sheetFormatPr defaultColWidth="9.00390625" defaultRowHeight="13.5"/>
  <cols>
    <col min="1" max="1" width="5.625" style="1" customWidth="1"/>
    <col min="2" max="10" width="6.00390625" style="1" customWidth="1"/>
    <col min="11" max="11" width="6.375" style="1" customWidth="1"/>
    <col min="12" max="12" width="3.625" style="1" customWidth="1"/>
    <col min="13" max="13" width="4.625" style="1" customWidth="1"/>
    <col min="14" max="17" width="6.375" style="1" customWidth="1"/>
    <col min="18" max="18" width="8.625" style="1" customWidth="1"/>
    <col min="19" max="21" width="6.375" style="1" customWidth="1"/>
    <col min="22" max="23" width="7.50390625" style="1" customWidth="1"/>
    <col min="24" max="24" width="8.625" style="1" customWidth="1"/>
    <col min="25" max="26" width="6.375" style="1" customWidth="1"/>
    <col min="27" max="30" width="6.375" style="86" customWidth="1"/>
    <col min="31" max="31" width="8.625" style="1" customWidth="1"/>
    <col min="32" max="32" width="8.50390625" style="1" bestFit="1" customWidth="1"/>
    <col min="33" max="33" width="6.625" style="1" customWidth="1"/>
    <col min="34" max="16384" width="9.00390625" style="1" customWidth="1"/>
  </cols>
  <sheetData>
    <row r="1" spans="1:32" ht="30" customHeight="1" thickBot="1">
      <c r="A1" s="260" t="s">
        <v>138</v>
      </c>
      <c r="B1" s="260"/>
      <c r="C1" s="146"/>
      <c r="D1" s="66"/>
      <c r="V1" s="13"/>
      <c r="W1" s="13"/>
      <c r="AA1" s="208"/>
      <c r="AB1" s="208"/>
      <c r="AC1" s="208"/>
      <c r="AD1" s="208"/>
      <c r="AE1" s="208"/>
      <c r="AF1" s="208"/>
    </row>
    <row r="2" spans="1:32" ht="28.5" customHeight="1" thickBot="1">
      <c r="A2" s="244" t="s">
        <v>99</v>
      </c>
      <c r="B2" s="244"/>
      <c r="C2" s="259"/>
      <c r="D2" s="259"/>
      <c r="E2" s="259"/>
      <c r="F2" s="259"/>
      <c r="G2" s="259"/>
      <c r="H2" s="259"/>
      <c r="I2" s="259"/>
      <c r="J2" s="67"/>
      <c r="K2" s="67"/>
      <c r="L2" s="67"/>
      <c r="M2" s="68"/>
      <c r="N2" s="69"/>
      <c r="O2" s="63"/>
      <c r="P2" s="63"/>
      <c r="Q2" s="63"/>
      <c r="R2" s="63"/>
      <c r="S2" s="63"/>
      <c r="T2" s="63"/>
      <c r="U2" s="63"/>
      <c r="V2" s="69"/>
      <c r="W2" s="69"/>
      <c r="X2" s="63"/>
      <c r="Y2" s="69"/>
      <c r="Z2" s="69"/>
      <c r="AA2" s="70"/>
      <c r="AB2" s="70"/>
      <c r="AC2" s="70"/>
      <c r="AD2" s="70"/>
      <c r="AE2" s="69"/>
      <c r="AF2" s="71" t="s">
        <v>69</v>
      </c>
    </row>
    <row r="3" spans="1:32" ht="46.5" customHeight="1" thickBot="1" thickTop="1">
      <c r="A3" s="237" t="s">
        <v>2</v>
      </c>
      <c r="B3" s="205" t="s">
        <v>71</v>
      </c>
      <c r="C3" s="206"/>
      <c r="D3" s="206"/>
      <c r="E3" s="206"/>
      <c r="F3" s="206"/>
      <c r="G3" s="206"/>
      <c r="H3" s="206"/>
      <c r="I3" s="206"/>
      <c r="J3" s="206"/>
      <c r="K3" s="206"/>
      <c r="L3" s="206"/>
      <c r="M3" s="207"/>
      <c r="N3" s="245" t="s">
        <v>104</v>
      </c>
      <c r="O3" s="186" t="s">
        <v>44</v>
      </c>
      <c r="P3" s="202" t="s">
        <v>102</v>
      </c>
      <c r="Q3" s="186" t="s">
        <v>80</v>
      </c>
      <c r="R3" s="252" t="s">
        <v>121</v>
      </c>
      <c r="S3" s="186" t="s">
        <v>101</v>
      </c>
      <c r="T3" s="186" t="s">
        <v>136</v>
      </c>
      <c r="U3" s="186" t="s">
        <v>113</v>
      </c>
      <c r="V3" s="200" t="s">
        <v>86</v>
      </c>
      <c r="W3" s="201"/>
      <c r="X3" s="252" t="s">
        <v>137</v>
      </c>
      <c r="Y3" s="255" t="s">
        <v>103</v>
      </c>
      <c r="Z3" s="255"/>
      <c r="AA3" s="255"/>
      <c r="AB3" s="255"/>
      <c r="AC3" s="255"/>
      <c r="AD3" s="255"/>
      <c r="AE3" s="256"/>
      <c r="AF3" s="72" t="s">
        <v>45</v>
      </c>
    </row>
    <row r="4" spans="1:32" ht="14.25" customHeight="1" thickTop="1">
      <c r="A4" s="237"/>
      <c r="B4" s="240" t="s">
        <v>87</v>
      </c>
      <c r="C4" s="240" t="s">
        <v>0</v>
      </c>
      <c r="D4" s="195" t="s">
        <v>21</v>
      </c>
      <c r="E4" s="202" t="s">
        <v>123</v>
      </c>
      <c r="F4" s="186" t="s">
        <v>18</v>
      </c>
      <c r="G4" s="186" t="s">
        <v>79</v>
      </c>
      <c r="H4" s="186" t="s">
        <v>1</v>
      </c>
      <c r="I4" s="195" t="s">
        <v>19</v>
      </c>
      <c r="J4" s="186" t="s">
        <v>20</v>
      </c>
      <c r="K4" s="202" t="s">
        <v>70</v>
      </c>
      <c r="L4" s="243" t="s">
        <v>15</v>
      </c>
      <c r="M4" s="243"/>
      <c r="N4" s="245"/>
      <c r="O4" s="187"/>
      <c r="P4" s="203"/>
      <c r="Q4" s="187"/>
      <c r="R4" s="253"/>
      <c r="S4" s="187"/>
      <c r="T4" s="187"/>
      <c r="U4" s="187"/>
      <c r="V4" s="197" t="s">
        <v>67</v>
      </c>
      <c r="W4" s="197" t="s">
        <v>146</v>
      </c>
      <c r="X4" s="253"/>
      <c r="Y4" s="163" t="s">
        <v>100</v>
      </c>
      <c r="Z4" s="163"/>
      <c r="AA4" s="164"/>
      <c r="AB4" s="163" t="s">
        <v>110</v>
      </c>
      <c r="AC4" s="163"/>
      <c r="AD4" s="163"/>
      <c r="AE4" s="168" t="s">
        <v>120</v>
      </c>
      <c r="AF4" s="73"/>
    </row>
    <row r="5" spans="1:32" ht="31.5" customHeight="1">
      <c r="A5" s="238"/>
      <c r="B5" s="241"/>
      <c r="C5" s="241"/>
      <c r="D5" s="196"/>
      <c r="E5" s="188"/>
      <c r="F5" s="188"/>
      <c r="G5" s="188"/>
      <c r="H5" s="188"/>
      <c r="I5" s="196"/>
      <c r="J5" s="188"/>
      <c r="K5" s="203"/>
      <c r="L5" s="243"/>
      <c r="M5" s="243"/>
      <c r="N5" s="246"/>
      <c r="O5" s="187"/>
      <c r="P5" s="203"/>
      <c r="Q5" s="187"/>
      <c r="R5" s="254"/>
      <c r="S5" s="187"/>
      <c r="T5" s="187"/>
      <c r="U5" s="187"/>
      <c r="V5" s="198"/>
      <c r="W5" s="198"/>
      <c r="X5" s="254"/>
      <c r="Y5" s="165"/>
      <c r="Z5" s="165"/>
      <c r="AA5" s="166"/>
      <c r="AB5" s="167"/>
      <c r="AC5" s="167"/>
      <c r="AD5" s="167"/>
      <c r="AE5" s="169"/>
      <c r="AF5" s="250" t="s">
        <v>68</v>
      </c>
    </row>
    <row r="6" spans="1:32" ht="73.5" customHeight="1">
      <c r="A6" s="239"/>
      <c r="B6" s="242"/>
      <c r="C6" s="241"/>
      <c r="D6" s="248" t="s">
        <v>125</v>
      </c>
      <c r="E6" s="249"/>
      <c r="F6" s="249"/>
      <c r="G6" s="249"/>
      <c r="H6" s="249"/>
      <c r="I6" s="249"/>
      <c r="J6" s="249"/>
      <c r="K6" s="204"/>
      <c r="L6" s="243"/>
      <c r="M6" s="243"/>
      <c r="N6" s="247"/>
      <c r="O6" s="188"/>
      <c r="P6" s="204"/>
      <c r="Q6" s="188"/>
      <c r="R6" s="254"/>
      <c r="S6" s="188"/>
      <c r="T6" s="188"/>
      <c r="U6" s="188"/>
      <c r="V6" s="199"/>
      <c r="W6" s="199"/>
      <c r="X6" s="254"/>
      <c r="Y6" s="74" t="s">
        <v>107</v>
      </c>
      <c r="Z6" s="75" t="s">
        <v>108</v>
      </c>
      <c r="AA6" s="76" t="s">
        <v>109</v>
      </c>
      <c r="AB6" s="77" t="s">
        <v>111</v>
      </c>
      <c r="AC6" s="77" t="s">
        <v>108</v>
      </c>
      <c r="AD6" s="78" t="s">
        <v>112</v>
      </c>
      <c r="AE6" s="170"/>
      <c r="AF6" s="251"/>
    </row>
    <row r="7" spans="1:32" ht="27" customHeight="1">
      <c r="A7" s="215" t="s">
        <v>12</v>
      </c>
      <c r="B7" s="79" t="s">
        <v>76</v>
      </c>
      <c r="C7" s="125"/>
      <c r="D7" s="80"/>
      <c r="E7" s="81"/>
      <c r="F7" s="81"/>
      <c r="G7" s="55"/>
      <c r="H7" s="55"/>
      <c r="I7" s="55"/>
      <c r="J7" s="55"/>
      <c r="K7" s="56"/>
      <c r="L7" s="58">
        <f>SUM(G7:J7)</f>
        <v>0</v>
      </c>
      <c r="M7" s="231">
        <f>SUM(L7:L9)</f>
        <v>0</v>
      </c>
      <c r="N7" s="227">
        <f>IF(C8+C9=0,1,IF(C8+C9&lt;=90,1,0))</f>
        <v>1</v>
      </c>
      <c r="O7" s="227">
        <v>1</v>
      </c>
      <c r="P7" s="160">
        <f>IF($L7&gt;0,2,1)</f>
        <v>1</v>
      </c>
      <c r="Q7" s="234"/>
      <c r="R7" s="212">
        <f>IF(Q7=Q47,R47,IF(Q7=Q48,R48,IF(Q7=Q49,R49,IF(Q7=S49,U49))))+N7+O7+P7</f>
        <v>3</v>
      </c>
      <c r="S7" s="156"/>
      <c r="T7" s="156"/>
      <c r="U7" s="189"/>
      <c r="V7" s="218"/>
      <c r="W7" s="224"/>
      <c r="X7" s="212">
        <f>R7+S7+T7+IF(U7="専任",0,1)+V7+W7</f>
        <v>4</v>
      </c>
      <c r="Y7" s="174">
        <f>'様式２（常勤保育士）'!F48</f>
        <v>0</v>
      </c>
      <c r="Z7" s="177">
        <f>_xlfn.COUNTIFS('様式３（非常勤保育士）'!$N$8:$N$27,"&gt;=1")</f>
        <v>0</v>
      </c>
      <c r="AA7" s="180">
        <f>ROUNDDOWN('様式３（非常勤保育士）'!$N$30,1)</f>
        <v>0</v>
      </c>
      <c r="AB7" s="183"/>
      <c r="AC7" s="171">
        <f>_xlfn.COUNTIFS('様式３（非常勤保育士）'!$N$40:$N$44,"&gt;=1")</f>
        <v>0</v>
      </c>
      <c r="AD7" s="209">
        <f>ROUNDDOWN('様式３（非常勤保育士）'!$N$47,1)</f>
        <v>0</v>
      </c>
      <c r="AE7" s="212">
        <f>Y7+AA7+IF((AB7+AD7)&gt;=S7,S7,(AB7+AD7))</f>
        <v>0</v>
      </c>
      <c r="AF7" s="212">
        <f>AE7-X7</f>
        <v>-4</v>
      </c>
    </row>
    <row r="8" spans="1:32" ht="27" customHeight="1">
      <c r="A8" s="216"/>
      <c r="B8" s="79" t="s">
        <v>77</v>
      </c>
      <c r="C8" s="125"/>
      <c r="D8" s="80"/>
      <c r="E8" s="81"/>
      <c r="F8" s="81"/>
      <c r="G8" s="81"/>
      <c r="H8" s="55"/>
      <c r="I8" s="55"/>
      <c r="J8" s="55"/>
      <c r="K8" s="56"/>
      <c r="L8" s="58">
        <f>SUM(H8:J8)</f>
        <v>0</v>
      </c>
      <c r="M8" s="232"/>
      <c r="N8" s="228"/>
      <c r="O8" s="228"/>
      <c r="P8" s="161"/>
      <c r="Q8" s="235"/>
      <c r="R8" s="213"/>
      <c r="S8" s="157"/>
      <c r="T8" s="157"/>
      <c r="U8" s="190"/>
      <c r="V8" s="219"/>
      <c r="W8" s="225"/>
      <c r="X8" s="213"/>
      <c r="Y8" s="175"/>
      <c r="Z8" s="178" t="e">
        <v>#VALUE!</v>
      </c>
      <c r="AA8" s="181"/>
      <c r="AB8" s="184"/>
      <c r="AC8" s="172" t="e">
        <v>#VALUE!</v>
      </c>
      <c r="AD8" s="210"/>
      <c r="AE8" s="213"/>
      <c r="AF8" s="213"/>
    </row>
    <row r="9" spans="1:32" ht="27" customHeight="1">
      <c r="A9" s="217"/>
      <c r="B9" s="79" t="s">
        <v>78</v>
      </c>
      <c r="C9" s="125"/>
      <c r="D9" s="64"/>
      <c r="E9" s="55"/>
      <c r="F9" s="55"/>
      <c r="G9" s="81"/>
      <c r="H9" s="81"/>
      <c r="I9" s="81"/>
      <c r="J9" s="81"/>
      <c r="K9" s="82"/>
      <c r="L9" s="58">
        <f>SUM(D9:E9,F9)</f>
        <v>0</v>
      </c>
      <c r="M9" s="233"/>
      <c r="N9" s="229"/>
      <c r="O9" s="229"/>
      <c r="P9" s="162"/>
      <c r="Q9" s="236"/>
      <c r="R9" s="214"/>
      <c r="S9" s="158"/>
      <c r="T9" s="158"/>
      <c r="U9" s="191"/>
      <c r="V9" s="220"/>
      <c r="W9" s="226"/>
      <c r="X9" s="214"/>
      <c r="Y9" s="176"/>
      <c r="Z9" s="179" t="e">
        <v>#VALUE!</v>
      </c>
      <c r="AA9" s="182"/>
      <c r="AB9" s="185"/>
      <c r="AC9" s="173" t="e">
        <v>#VALUE!</v>
      </c>
      <c r="AD9" s="211"/>
      <c r="AE9" s="214"/>
      <c r="AF9" s="214"/>
    </row>
    <row r="10" spans="1:32" ht="27" customHeight="1">
      <c r="A10" s="215" t="s">
        <v>3</v>
      </c>
      <c r="B10" s="83" t="s">
        <v>76</v>
      </c>
      <c r="C10" s="65">
        <f>$C$7</f>
        <v>0</v>
      </c>
      <c r="D10" s="81"/>
      <c r="E10" s="81"/>
      <c r="F10" s="81"/>
      <c r="G10" s="55"/>
      <c r="H10" s="55"/>
      <c r="I10" s="55"/>
      <c r="J10" s="55"/>
      <c r="K10" s="56"/>
      <c r="L10" s="58">
        <f>SUM(G10:J10)</f>
        <v>0</v>
      </c>
      <c r="M10" s="221">
        <f>SUM(L10:L12)</f>
        <v>0</v>
      </c>
      <c r="N10" s="227">
        <f>$N$7</f>
        <v>1</v>
      </c>
      <c r="O10" s="227">
        <v>1</v>
      </c>
      <c r="P10" s="160">
        <f>IF($L10&gt;0,2,1)</f>
        <v>1</v>
      </c>
      <c r="Q10" s="234"/>
      <c r="R10" s="212">
        <f>IF(Q10=Q50,R50,IF(Q10=Q51,R51,IF(Q10=Q52,R52,IF(Q10=S52,U52))))+N10+O10+P10</f>
        <v>3</v>
      </c>
      <c r="S10" s="156"/>
      <c r="T10" s="156"/>
      <c r="U10" s="189"/>
      <c r="V10" s="218"/>
      <c r="W10" s="192">
        <f>$W$7</f>
        <v>0</v>
      </c>
      <c r="X10" s="212">
        <f>R10+S10+T10+IF(U10="専任",0,1)+V10+W10</f>
        <v>4</v>
      </c>
      <c r="Y10" s="174">
        <f>'様式２（常勤保育士）'!G48</f>
        <v>0</v>
      </c>
      <c r="Z10" s="177">
        <f>_xlfn.COUNTIFS('様式３（非常勤保育士）'!$P$8:$P$27,"&gt;=1")</f>
        <v>0</v>
      </c>
      <c r="AA10" s="180">
        <f>ROUNDDOWN('様式３（非常勤保育士）'!$P$30,1)</f>
        <v>0</v>
      </c>
      <c r="AB10" s="183"/>
      <c r="AC10" s="171">
        <f>_xlfn.COUNTIFS('様式３（非常勤保育士）'!$P$40:$P$44,"&gt;=1")</f>
        <v>0</v>
      </c>
      <c r="AD10" s="209">
        <f>ROUNDDOWN('様式３（非常勤保育士）'!$P$47,1)</f>
        <v>0</v>
      </c>
      <c r="AE10" s="212">
        <f>Y10+AA10+IF((AB10+AD10)&gt;=S10,S10,(AB10+AD10))</f>
        <v>0</v>
      </c>
      <c r="AF10" s="212">
        <f>AE10-X10</f>
        <v>-4</v>
      </c>
    </row>
    <row r="11" spans="1:32" ht="27" customHeight="1">
      <c r="A11" s="216"/>
      <c r="B11" s="83" t="s">
        <v>77</v>
      </c>
      <c r="C11" s="61">
        <f>$C$8</f>
        <v>0</v>
      </c>
      <c r="D11" s="81"/>
      <c r="E11" s="81"/>
      <c r="F11" s="81"/>
      <c r="G11" s="81"/>
      <c r="H11" s="55"/>
      <c r="I11" s="55"/>
      <c r="J11" s="55"/>
      <c r="K11" s="56"/>
      <c r="L11" s="58">
        <f>SUM(H11:J11)</f>
        <v>0</v>
      </c>
      <c r="M11" s="222"/>
      <c r="N11" s="228"/>
      <c r="O11" s="228"/>
      <c r="P11" s="161"/>
      <c r="Q11" s="235"/>
      <c r="R11" s="213"/>
      <c r="S11" s="157"/>
      <c r="T11" s="157"/>
      <c r="U11" s="190"/>
      <c r="V11" s="219"/>
      <c r="W11" s="193"/>
      <c r="X11" s="213"/>
      <c r="Y11" s="175"/>
      <c r="Z11" s="178" t="e">
        <v>#VALUE!</v>
      </c>
      <c r="AA11" s="181"/>
      <c r="AB11" s="184"/>
      <c r="AC11" s="172" t="e">
        <v>#VALUE!</v>
      </c>
      <c r="AD11" s="210"/>
      <c r="AE11" s="213"/>
      <c r="AF11" s="213"/>
    </row>
    <row r="12" spans="1:32" ht="27" customHeight="1">
      <c r="A12" s="217"/>
      <c r="B12" s="83" t="s">
        <v>78</v>
      </c>
      <c r="C12" s="61">
        <f>$C$9</f>
        <v>0</v>
      </c>
      <c r="D12" s="55"/>
      <c r="E12" s="55"/>
      <c r="F12" s="55"/>
      <c r="G12" s="81"/>
      <c r="H12" s="81"/>
      <c r="I12" s="81"/>
      <c r="J12" s="81"/>
      <c r="K12" s="56"/>
      <c r="L12" s="58">
        <f>SUM(D12:E12,F12)</f>
        <v>0</v>
      </c>
      <c r="M12" s="223"/>
      <c r="N12" s="229"/>
      <c r="O12" s="229"/>
      <c r="P12" s="162"/>
      <c r="Q12" s="236"/>
      <c r="R12" s="214"/>
      <c r="S12" s="158"/>
      <c r="T12" s="158"/>
      <c r="U12" s="191"/>
      <c r="V12" s="220"/>
      <c r="W12" s="194"/>
      <c r="X12" s="214"/>
      <c r="Y12" s="176"/>
      <c r="Z12" s="179" t="e">
        <v>#VALUE!</v>
      </c>
      <c r="AA12" s="182"/>
      <c r="AB12" s="185"/>
      <c r="AC12" s="173" t="e">
        <v>#VALUE!</v>
      </c>
      <c r="AD12" s="211"/>
      <c r="AE12" s="214"/>
      <c r="AF12" s="214"/>
    </row>
    <row r="13" spans="1:32" ht="27" customHeight="1">
      <c r="A13" s="215" t="s">
        <v>4</v>
      </c>
      <c r="B13" s="83" t="s">
        <v>76</v>
      </c>
      <c r="C13" s="61">
        <f>$C$7</f>
        <v>0</v>
      </c>
      <c r="D13" s="81"/>
      <c r="E13" s="81"/>
      <c r="F13" s="81"/>
      <c r="G13" s="55"/>
      <c r="H13" s="55"/>
      <c r="I13" s="55"/>
      <c r="J13" s="55"/>
      <c r="K13" s="56"/>
      <c r="L13" s="58">
        <f>SUM(G13:J13)</f>
        <v>0</v>
      </c>
      <c r="M13" s="221">
        <f>SUM(L13:L15)</f>
        <v>0</v>
      </c>
      <c r="N13" s="227">
        <f>$N$7</f>
        <v>1</v>
      </c>
      <c r="O13" s="227">
        <v>1</v>
      </c>
      <c r="P13" s="160">
        <f>IF($L13&gt;0,2,1)</f>
        <v>1</v>
      </c>
      <c r="Q13" s="234"/>
      <c r="R13" s="212">
        <f>IF(Q13=Q53,R53,IF(Q13=Q54,R54,IF(Q13=Q55,R55,IF(Q13=S55,U55))))+N13+O13+P13</f>
        <v>3</v>
      </c>
      <c r="S13" s="156"/>
      <c r="T13" s="156"/>
      <c r="U13" s="189"/>
      <c r="V13" s="218"/>
      <c r="W13" s="192">
        <f>$W$7</f>
        <v>0</v>
      </c>
      <c r="X13" s="212">
        <f>R13+S13+T13+IF(U13="専任",0,1)+V13+W13</f>
        <v>4</v>
      </c>
      <c r="Y13" s="174">
        <f>'様式２（常勤保育士）'!H48</f>
        <v>0</v>
      </c>
      <c r="Z13" s="177">
        <f>_xlfn.COUNTIFS('様式３（非常勤保育士）'!$R$8:$R$27,"&gt;=1")</f>
        <v>0</v>
      </c>
      <c r="AA13" s="180">
        <f>ROUNDDOWN('様式３（非常勤保育士）'!$R$30,1)</f>
        <v>0</v>
      </c>
      <c r="AB13" s="183"/>
      <c r="AC13" s="171">
        <f>_xlfn.COUNTIFS('様式３（非常勤保育士）'!$R$40:$R$44,"&gt;=1")</f>
        <v>0</v>
      </c>
      <c r="AD13" s="209">
        <f>ROUNDDOWN('様式３（非常勤保育士）'!$R$47,1)</f>
        <v>0</v>
      </c>
      <c r="AE13" s="212">
        <f>Y13+AA13+IF((AB13+AD13)&gt;=S13,S13,(AB13+AD13))</f>
        <v>0</v>
      </c>
      <c r="AF13" s="212">
        <f>AE13-X13</f>
        <v>-4</v>
      </c>
    </row>
    <row r="14" spans="1:32" ht="27" customHeight="1">
      <c r="A14" s="216"/>
      <c r="B14" s="83" t="s">
        <v>77</v>
      </c>
      <c r="C14" s="61">
        <f>$C$8</f>
        <v>0</v>
      </c>
      <c r="D14" s="81"/>
      <c r="E14" s="81"/>
      <c r="F14" s="81"/>
      <c r="G14" s="81"/>
      <c r="H14" s="55"/>
      <c r="I14" s="55"/>
      <c r="J14" s="55"/>
      <c r="K14" s="56"/>
      <c r="L14" s="58">
        <f>SUM(H14:J14)</f>
        <v>0</v>
      </c>
      <c r="M14" s="222"/>
      <c r="N14" s="228"/>
      <c r="O14" s="228"/>
      <c r="P14" s="161"/>
      <c r="Q14" s="235"/>
      <c r="R14" s="213"/>
      <c r="S14" s="157"/>
      <c r="T14" s="157"/>
      <c r="U14" s="190"/>
      <c r="V14" s="219"/>
      <c r="W14" s="193"/>
      <c r="X14" s="213"/>
      <c r="Y14" s="175"/>
      <c r="Z14" s="178" t="e">
        <v>#VALUE!</v>
      </c>
      <c r="AA14" s="181"/>
      <c r="AB14" s="184"/>
      <c r="AC14" s="172" t="e">
        <v>#VALUE!</v>
      </c>
      <c r="AD14" s="210"/>
      <c r="AE14" s="213"/>
      <c r="AF14" s="213"/>
    </row>
    <row r="15" spans="1:32" ht="27" customHeight="1">
      <c r="A15" s="217"/>
      <c r="B15" s="83" t="s">
        <v>78</v>
      </c>
      <c r="C15" s="61">
        <f>$C$9</f>
        <v>0</v>
      </c>
      <c r="D15" s="55"/>
      <c r="E15" s="55"/>
      <c r="F15" s="55"/>
      <c r="G15" s="81"/>
      <c r="H15" s="81"/>
      <c r="I15" s="81"/>
      <c r="J15" s="81"/>
      <c r="K15" s="56"/>
      <c r="L15" s="58">
        <f>SUM(D15:E15,F15)</f>
        <v>0</v>
      </c>
      <c r="M15" s="223"/>
      <c r="N15" s="229"/>
      <c r="O15" s="229"/>
      <c r="P15" s="162"/>
      <c r="Q15" s="236"/>
      <c r="R15" s="214"/>
      <c r="S15" s="158"/>
      <c r="T15" s="158"/>
      <c r="U15" s="191"/>
      <c r="V15" s="220"/>
      <c r="W15" s="194"/>
      <c r="X15" s="214"/>
      <c r="Y15" s="176"/>
      <c r="Z15" s="179" t="e">
        <v>#VALUE!</v>
      </c>
      <c r="AA15" s="182"/>
      <c r="AB15" s="185"/>
      <c r="AC15" s="173" t="e">
        <v>#VALUE!</v>
      </c>
      <c r="AD15" s="211"/>
      <c r="AE15" s="214"/>
      <c r="AF15" s="214"/>
    </row>
    <row r="16" spans="1:32" ht="27" customHeight="1">
      <c r="A16" s="215" t="s">
        <v>5</v>
      </c>
      <c r="B16" s="83" t="s">
        <v>76</v>
      </c>
      <c r="C16" s="61">
        <f>$C$7</f>
        <v>0</v>
      </c>
      <c r="D16" s="81"/>
      <c r="E16" s="81"/>
      <c r="F16" s="81"/>
      <c r="G16" s="55"/>
      <c r="H16" s="55"/>
      <c r="I16" s="55"/>
      <c r="J16" s="55"/>
      <c r="K16" s="56"/>
      <c r="L16" s="58">
        <f>SUM(G16:J16)</f>
        <v>0</v>
      </c>
      <c r="M16" s="221">
        <f>SUM(L16:L18)</f>
        <v>0</v>
      </c>
      <c r="N16" s="227">
        <f>$N$7</f>
        <v>1</v>
      </c>
      <c r="O16" s="227">
        <v>1</v>
      </c>
      <c r="P16" s="160">
        <f>IF($L16&gt;0,2,1)</f>
        <v>1</v>
      </c>
      <c r="Q16" s="234"/>
      <c r="R16" s="212">
        <f>IF(Q16=Q56,R56,IF(Q16=Q57,R57,IF(Q16=Q58,R58,IF(Q16=S58,U58))))+N16+O16+P16</f>
        <v>3</v>
      </c>
      <c r="S16" s="156"/>
      <c r="T16" s="156"/>
      <c r="U16" s="189"/>
      <c r="V16" s="218"/>
      <c r="W16" s="192">
        <f>$W$7</f>
        <v>0</v>
      </c>
      <c r="X16" s="212">
        <f>R16+S16+T16+IF(U16="専任",0,1)+V16+W16</f>
        <v>4</v>
      </c>
      <c r="Y16" s="174">
        <f>'様式２（常勤保育士）'!I48</f>
        <v>0</v>
      </c>
      <c r="Z16" s="177">
        <f>_xlfn.COUNTIFS('様式３（非常勤保育士）'!$T$8:$T$27,"&gt;=1")</f>
        <v>0</v>
      </c>
      <c r="AA16" s="180">
        <f>ROUNDDOWN('様式３（非常勤保育士）'!$T$30,1)</f>
        <v>0</v>
      </c>
      <c r="AB16" s="183"/>
      <c r="AC16" s="171">
        <f>_xlfn.COUNTIFS('様式３（非常勤保育士）'!$T$40:$T$44,"&gt;=1")</f>
        <v>0</v>
      </c>
      <c r="AD16" s="209">
        <f>ROUNDDOWN('様式３（非常勤保育士）'!$T$47,1)</f>
        <v>0</v>
      </c>
      <c r="AE16" s="212">
        <f>Y16+AA16+IF((AB16+AD16)&gt;=S16,S16,(AB16+AD16))</f>
        <v>0</v>
      </c>
      <c r="AF16" s="212">
        <f>AE16-X16</f>
        <v>-4</v>
      </c>
    </row>
    <row r="17" spans="1:32" ht="27" customHeight="1">
      <c r="A17" s="216"/>
      <c r="B17" s="83" t="s">
        <v>77</v>
      </c>
      <c r="C17" s="61">
        <f>$C$8</f>
        <v>0</v>
      </c>
      <c r="D17" s="81"/>
      <c r="E17" s="81"/>
      <c r="F17" s="81"/>
      <c r="G17" s="81"/>
      <c r="H17" s="55"/>
      <c r="I17" s="55"/>
      <c r="J17" s="55"/>
      <c r="K17" s="56"/>
      <c r="L17" s="58">
        <f>SUM(H17:J17)</f>
        <v>0</v>
      </c>
      <c r="M17" s="222"/>
      <c r="N17" s="228"/>
      <c r="O17" s="228"/>
      <c r="P17" s="161"/>
      <c r="Q17" s="235"/>
      <c r="R17" s="213"/>
      <c r="S17" s="157"/>
      <c r="T17" s="157"/>
      <c r="U17" s="190"/>
      <c r="V17" s="219"/>
      <c r="W17" s="193"/>
      <c r="X17" s="213"/>
      <c r="Y17" s="175"/>
      <c r="Z17" s="178" t="e">
        <v>#VALUE!</v>
      </c>
      <c r="AA17" s="181"/>
      <c r="AB17" s="184"/>
      <c r="AC17" s="172" t="e">
        <v>#VALUE!</v>
      </c>
      <c r="AD17" s="210"/>
      <c r="AE17" s="213"/>
      <c r="AF17" s="213"/>
    </row>
    <row r="18" spans="1:32" ht="27" customHeight="1">
      <c r="A18" s="217"/>
      <c r="B18" s="83" t="s">
        <v>78</v>
      </c>
      <c r="C18" s="61">
        <f>$C$9</f>
        <v>0</v>
      </c>
      <c r="D18" s="55"/>
      <c r="E18" s="55"/>
      <c r="F18" s="55"/>
      <c r="G18" s="81"/>
      <c r="H18" s="81"/>
      <c r="I18" s="81"/>
      <c r="J18" s="81"/>
      <c r="K18" s="56"/>
      <c r="L18" s="58">
        <f>SUM(D18:E18,F18)</f>
        <v>0</v>
      </c>
      <c r="M18" s="223"/>
      <c r="N18" s="229"/>
      <c r="O18" s="229"/>
      <c r="P18" s="162"/>
      <c r="Q18" s="236"/>
      <c r="R18" s="214"/>
      <c r="S18" s="158"/>
      <c r="T18" s="158"/>
      <c r="U18" s="191"/>
      <c r="V18" s="220"/>
      <c r="W18" s="194"/>
      <c r="X18" s="214"/>
      <c r="Y18" s="176"/>
      <c r="Z18" s="179" t="e">
        <v>#VALUE!</v>
      </c>
      <c r="AA18" s="182"/>
      <c r="AB18" s="185"/>
      <c r="AC18" s="173" t="e">
        <v>#VALUE!</v>
      </c>
      <c r="AD18" s="211"/>
      <c r="AE18" s="214"/>
      <c r="AF18" s="214"/>
    </row>
    <row r="19" spans="1:32" ht="27" customHeight="1">
      <c r="A19" s="215" t="s">
        <v>6</v>
      </c>
      <c r="B19" s="83" t="s">
        <v>76</v>
      </c>
      <c r="C19" s="61">
        <f>$C$7</f>
        <v>0</v>
      </c>
      <c r="D19" s="81"/>
      <c r="E19" s="81"/>
      <c r="F19" s="81"/>
      <c r="G19" s="55"/>
      <c r="H19" s="55"/>
      <c r="I19" s="55"/>
      <c r="J19" s="55"/>
      <c r="K19" s="56"/>
      <c r="L19" s="58">
        <f>SUM(G19:J19)</f>
        <v>0</v>
      </c>
      <c r="M19" s="221">
        <f>SUM(L19:L21)</f>
        <v>0</v>
      </c>
      <c r="N19" s="227">
        <f>$N$7</f>
        <v>1</v>
      </c>
      <c r="O19" s="227">
        <v>1</v>
      </c>
      <c r="P19" s="160">
        <f>IF($L19&gt;0,2,1)</f>
        <v>1</v>
      </c>
      <c r="Q19" s="234"/>
      <c r="R19" s="212">
        <f>IF(Q19=Q59,R59,IF(Q19=Q60,R60,IF(Q19=Q61,R61,IF(Q19=S61,U61))))+N19+O19+P19</f>
        <v>3</v>
      </c>
      <c r="S19" s="156"/>
      <c r="T19" s="156"/>
      <c r="U19" s="189"/>
      <c r="V19" s="218"/>
      <c r="W19" s="192">
        <f>$W$7</f>
        <v>0</v>
      </c>
      <c r="X19" s="212">
        <f>R19+S19+T19+IF(U19="専任",0,1)+V19+W19</f>
        <v>4</v>
      </c>
      <c r="Y19" s="174">
        <f>'様式２（常勤保育士）'!J48</f>
        <v>0</v>
      </c>
      <c r="Z19" s="177">
        <f>_xlfn.COUNTIFS('様式３（非常勤保育士）'!$V$8:$V$27,"&gt;=1")</f>
        <v>0</v>
      </c>
      <c r="AA19" s="180">
        <f>ROUNDDOWN('様式３（非常勤保育士）'!$V$30,1)</f>
        <v>0</v>
      </c>
      <c r="AB19" s="183"/>
      <c r="AC19" s="171">
        <f>_xlfn.COUNTIFS('様式３（非常勤保育士）'!$V$40:$V$44,"&gt;=1")</f>
        <v>0</v>
      </c>
      <c r="AD19" s="209">
        <f>ROUNDDOWN('様式３（非常勤保育士）'!$V$47,1)</f>
        <v>0</v>
      </c>
      <c r="AE19" s="212">
        <f>Y19+AA19+IF((AB19+AD19)&gt;=S19,S19,(AB19+AD19))</f>
        <v>0</v>
      </c>
      <c r="AF19" s="212">
        <f>AE19-X19</f>
        <v>-4</v>
      </c>
    </row>
    <row r="20" spans="1:32" ht="27" customHeight="1">
      <c r="A20" s="216"/>
      <c r="B20" s="83" t="s">
        <v>77</v>
      </c>
      <c r="C20" s="61">
        <f>$C$8</f>
        <v>0</v>
      </c>
      <c r="D20" s="81"/>
      <c r="E20" s="81"/>
      <c r="F20" s="81"/>
      <c r="G20" s="81"/>
      <c r="H20" s="55"/>
      <c r="I20" s="55"/>
      <c r="J20" s="55"/>
      <c r="K20" s="56"/>
      <c r="L20" s="58">
        <f>SUM(H20:J20)</f>
        <v>0</v>
      </c>
      <c r="M20" s="222"/>
      <c r="N20" s="228"/>
      <c r="O20" s="228"/>
      <c r="P20" s="161"/>
      <c r="Q20" s="235"/>
      <c r="R20" s="213"/>
      <c r="S20" s="157"/>
      <c r="T20" s="157"/>
      <c r="U20" s="190"/>
      <c r="V20" s="219"/>
      <c r="W20" s="193"/>
      <c r="X20" s="213"/>
      <c r="Y20" s="175"/>
      <c r="Z20" s="178" t="e">
        <v>#VALUE!</v>
      </c>
      <c r="AA20" s="181"/>
      <c r="AB20" s="184"/>
      <c r="AC20" s="172" t="e">
        <v>#VALUE!</v>
      </c>
      <c r="AD20" s="210"/>
      <c r="AE20" s="213"/>
      <c r="AF20" s="213"/>
    </row>
    <row r="21" spans="1:32" ht="27" customHeight="1">
      <c r="A21" s="217"/>
      <c r="B21" s="83" t="s">
        <v>78</v>
      </c>
      <c r="C21" s="61">
        <f>$C$9</f>
        <v>0</v>
      </c>
      <c r="D21" s="55"/>
      <c r="E21" s="55"/>
      <c r="F21" s="55"/>
      <c r="G21" s="81"/>
      <c r="H21" s="81"/>
      <c r="I21" s="81"/>
      <c r="J21" s="81"/>
      <c r="K21" s="57"/>
      <c r="L21" s="59">
        <f>SUM(D21:E21,F21)</f>
        <v>0</v>
      </c>
      <c r="M21" s="223"/>
      <c r="N21" s="229"/>
      <c r="O21" s="229"/>
      <c r="P21" s="162"/>
      <c r="Q21" s="236"/>
      <c r="R21" s="214"/>
      <c r="S21" s="158"/>
      <c r="T21" s="158"/>
      <c r="U21" s="191"/>
      <c r="V21" s="220"/>
      <c r="W21" s="194"/>
      <c r="X21" s="214"/>
      <c r="Y21" s="176"/>
      <c r="Z21" s="179" t="e">
        <v>#VALUE!</v>
      </c>
      <c r="AA21" s="182"/>
      <c r="AB21" s="185"/>
      <c r="AC21" s="173" t="e">
        <v>#VALUE!</v>
      </c>
      <c r="AD21" s="211"/>
      <c r="AE21" s="214"/>
      <c r="AF21" s="214"/>
    </row>
    <row r="22" spans="1:32" ht="27" customHeight="1">
      <c r="A22" s="215" t="s">
        <v>7</v>
      </c>
      <c r="B22" s="83" t="s">
        <v>76</v>
      </c>
      <c r="C22" s="61">
        <f>$C$7</f>
        <v>0</v>
      </c>
      <c r="D22" s="81"/>
      <c r="E22" s="81"/>
      <c r="F22" s="81"/>
      <c r="G22" s="55"/>
      <c r="H22" s="55"/>
      <c r="I22" s="55"/>
      <c r="J22" s="55"/>
      <c r="K22" s="56"/>
      <c r="L22" s="58">
        <f>SUM(G22:J22)</f>
        <v>0</v>
      </c>
      <c r="M22" s="221">
        <f>SUM(L22:L24)</f>
        <v>0</v>
      </c>
      <c r="N22" s="227">
        <f>$N$7</f>
        <v>1</v>
      </c>
      <c r="O22" s="227">
        <v>1</v>
      </c>
      <c r="P22" s="160">
        <f>IF($L22&gt;0,2,1)</f>
        <v>1</v>
      </c>
      <c r="Q22" s="234"/>
      <c r="R22" s="212">
        <f>IF(Q22=Q62,R62,IF(Q22=Q63,R63,IF(Q22=Q64,R64,IF(Q22=S64,U64))))+N22+O22+P22</f>
        <v>3</v>
      </c>
      <c r="S22" s="156"/>
      <c r="T22" s="156"/>
      <c r="U22" s="189"/>
      <c r="V22" s="218"/>
      <c r="W22" s="192">
        <f>$W$7</f>
        <v>0</v>
      </c>
      <c r="X22" s="212">
        <f>R22+S22+T22+IF(U22="専任",0,1)+V22+W22</f>
        <v>4</v>
      </c>
      <c r="Y22" s="174">
        <f>'様式２（常勤保育士）'!K48</f>
        <v>0</v>
      </c>
      <c r="Z22" s="177">
        <f>_xlfn.COUNTIFS('様式３（非常勤保育士）'!$X$8:$X$27,"&gt;=1")</f>
        <v>0</v>
      </c>
      <c r="AA22" s="180">
        <f>ROUNDDOWN('様式３（非常勤保育士）'!$X$30,1)</f>
        <v>0</v>
      </c>
      <c r="AB22" s="183"/>
      <c r="AC22" s="171">
        <f>_xlfn.COUNTIFS('様式３（非常勤保育士）'!$X$40:$X$44,"&gt;=1")</f>
        <v>0</v>
      </c>
      <c r="AD22" s="209">
        <f>ROUNDDOWN('様式３（非常勤保育士）'!$X$47,1)</f>
        <v>0</v>
      </c>
      <c r="AE22" s="212">
        <f>Y22+AA22+IF((AB22+AD22)&gt;=S22,S22,(AB22+AD22))</f>
        <v>0</v>
      </c>
      <c r="AF22" s="212">
        <f>AE22-X22</f>
        <v>-4</v>
      </c>
    </row>
    <row r="23" spans="1:32" ht="27" customHeight="1">
      <c r="A23" s="216"/>
      <c r="B23" s="83" t="s">
        <v>77</v>
      </c>
      <c r="C23" s="61">
        <f>$C$8</f>
        <v>0</v>
      </c>
      <c r="D23" s="81"/>
      <c r="E23" s="81"/>
      <c r="F23" s="81"/>
      <c r="G23" s="81"/>
      <c r="H23" s="60"/>
      <c r="I23" s="60"/>
      <c r="J23" s="60"/>
      <c r="K23" s="56"/>
      <c r="L23" s="58">
        <f>SUM(H23:J23)</f>
        <v>0</v>
      </c>
      <c r="M23" s="222"/>
      <c r="N23" s="228"/>
      <c r="O23" s="228"/>
      <c r="P23" s="161"/>
      <c r="Q23" s="235"/>
      <c r="R23" s="213"/>
      <c r="S23" s="157"/>
      <c r="T23" s="157"/>
      <c r="U23" s="190"/>
      <c r="V23" s="219"/>
      <c r="W23" s="193"/>
      <c r="X23" s="213"/>
      <c r="Y23" s="175"/>
      <c r="Z23" s="178" t="e">
        <v>#VALUE!</v>
      </c>
      <c r="AA23" s="181"/>
      <c r="AB23" s="184"/>
      <c r="AC23" s="172" t="e">
        <v>#VALUE!</v>
      </c>
      <c r="AD23" s="210"/>
      <c r="AE23" s="213"/>
      <c r="AF23" s="213"/>
    </row>
    <row r="24" spans="1:32" ht="27" customHeight="1">
      <c r="A24" s="217"/>
      <c r="B24" s="83" t="s">
        <v>78</v>
      </c>
      <c r="C24" s="61">
        <f>$C$9</f>
        <v>0</v>
      </c>
      <c r="D24" s="60"/>
      <c r="E24" s="60"/>
      <c r="F24" s="60"/>
      <c r="G24" s="81"/>
      <c r="H24" s="81"/>
      <c r="I24" s="81"/>
      <c r="J24" s="81"/>
      <c r="K24" s="57"/>
      <c r="L24" s="59">
        <f>SUM(D24:E24,F24)</f>
        <v>0</v>
      </c>
      <c r="M24" s="223"/>
      <c r="N24" s="229"/>
      <c r="O24" s="229"/>
      <c r="P24" s="162"/>
      <c r="Q24" s="236"/>
      <c r="R24" s="214"/>
      <c r="S24" s="158"/>
      <c r="T24" s="158"/>
      <c r="U24" s="191"/>
      <c r="V24" s="220"/>
      <c r="W24" s="194"/>
      <c r="X24" s="214"/>
      <c r="Y24" s="176"/>
      <c r="Z24" s="179" t="e">
        <v>#VALUE!</v>
      </c>
      <c r="AA24" s="182"/>
      <c r="AB24" s="185"/>
      <c r="AC24" s="173" t="e">
        <v>#VALUE!</v>
      </c>
      <c r="AD24" s="211"/>
      <c r="AE24" s="214"/>
      <c r="AF24" s="214"/>
    </row>
    <row r="25" spans="1:32" ht="27" customHeight="1">
      <c r="A25" s="215" t="s">
        <v>8</v>
      </c>
      <c r="B25" s="83" t="s">
        <v>76</v>
      </c>
      <c r="C25" s="61">
        <f>$C$7</f>
        <v>0</v>
      </c>
      <c r="D25" s="81"/>
      <c r="E25" s="81"/>
      <c r="F25" s="81"/>
      <c r="G25" s="55"/>
      <c r="H25" s="55"/>
      <c r="I25" s="55"/>
      <c r="J25" s="55"/>
      <c r="K25" s="56"/>
      <c r="L25" s="58">
        <f>SUM(G25:J25)</f>
        <v>0</v>
      </c>
      <c r="M25" s="221">
        <f>SUM(L25:L27)</f>
        <v>0</v>
      </c>
      <c r="N25" s="227">
        <f>$N$7</f>
        <v>1</v>
      </c>
      <c r="O25" s="227">
        <v>1</v>
      </c>
      <c r="P25" s="160">
        <f>IF($L25&gt;0,2,1)</f>
        <v>1</v>
      </c>
      <c r="Q25" s="234"/>
      <c r="R25" s="212">
        <f>IF(Q25=Q65,R65,IF(Q25=Q66,R66,IF(Q25=Q67,R67,IF(Q25=S67,U67))))+N25+O25+P25</f>
        <v>3</v>
      </c>
      <c r="S25" s="156"/>
      <c r="T25" s="156"/>
      <c r="U25" s="189"/>
      <c r="V25" s="218"/>
      <c r="W25" s="192">
        <f>$W$7</f>
        <v>0</v>
      </c>
      <c r="X25" s="212">
        <f>R25+S25+T25+IF(U25="専任",0,1)+V25+W25</f>
        <v>4</v>
      </c>
      <c r="Y25" s="174">
        <f>'様式２（常勤保育士）'!L48</f>
        <v>0</v>
      </c>
      <c r="Z25" s="177">
        <f>_xlfn.COUNTIFS('様式３（非常勤保育士）'!$Z$8:$Z$27,"&gt;=1")</f>
        <v>0</v>
      </c>
      <c r="AA25" s="180">
        <f>ROUNDDOWN('様式３（非常勤保育士）'!$Z$30,1)</f>
        <v>0</v>
      </c>
      <c r="AB25" s="183"/>
      <c r="AC25" s="171">
        <f>_xlfn.COUNTIFS('様式３（非常勤保育士）'!$Z$40:$Z$44,"&gt;=1")</f>
        <v>0</v>
      </c>
      <c r="AD25" s="209">
        <f>ROUNDDOWN('様式３（非常勤保育士）'!$Z$47,1)</f>
        <v>0</v>
      </c>
      <c r="AE25" s="212">
        <f>Y25+AA25+IF((AB25+AD25)&gt;=S25,S25,(AB25+AD25))</f>
        <v>0</v>
      </c>
      <c r="AF25" s="212">
        <f>AE25-X25</f>
        <v>-4</v>
      </c>
    </row>
    <row r="26" spans="1:32" ht="27" customHeight="1">
      <c r="A26" s="216"/>
      <c r="B26" s="83" t="s">
        <v>77</v>
      </c>
      <c r="C26" s="61">
        <f>$C$8</f>
        <v>0</v>
      </c>
      <c r="D26" s="81"/>
      <c r="E26" s="81"/>
      <c r="F26" s="81"/>
      <c r="G26" s="81"/>
      <c r="H26" s="55"/>
      <c r="I26" s="55"/>
      <c r="J26" s="55"/>
      <c r="K26" s="56"/>
      <c r="L26" s="58">
        <f>SUM(H26:J26)</f>
        <v>0</v>
      </c>
      <c r="M26" s="222"/>
      <c r="N26" s="228"/>
      <c r="O26" s="228"/>
      <c r="P26" s="161"/>
      <c r="Q26" s="235"/>
      <c r="R26" s="213"/>
      <c r="S26" s="157"/>
      <c r="T26" s="157"/>
      <c r="U26" s="190"/>
      <c r="V26" s="219"/>
      <c r="W26" s="193"/>
      <c r="X26" s="213"/>
      <c r="Y26" s="175"/>
      <c r="Z26" s="178" t="e">
        <v>#VALUE!</v>
      </c>
      <c r="AA26" s="181"/>
      <c r="AB26" s="184"/>
      <c r="AC26" s="172" t="e">
        <v>#VALUE!</v>
      </c>
      <c r="AD26" s="210"/>
      <c r="AE26" s="213"/>
      <c r="AF26" s="213"/>
    </row>
    <row r="27" spans="1:32" ht="27" customHeight="1">
      <c r="A27" s="217"/>
      <c r="B27" s="83" t="s">
        <v>78</v>
      </c>
      <c r="C27" s="61">
        <f>$C$9</f>
        <v>0</v>
      </c>
      <c r="D27" s="55"/>
      <c r="E27" s="55"/>
      <c r="F27" s="55"/>
      <c r="G27" s="81"/>
      <c r="H27" s="81"/>
      <c r="I27" s="81"/>
      <c r="J27" s="81"/>
      <c r="K27" s="56"/>
      <c r="L27" s="58">
        <f>SUM(D27:E27,F27)</f>
        <v>0</v>
      </c>
      <c r="M27" s="223"/>
      <c r="N27" s="229"/>
      <c r="O27" s="229"/>
      <c r="P27" s="162"/>
      <c r="Q27" s="236"/>
      <c r="R27" s="214"/>
      <c r="S27" s="158"/>
      <c r="T27" s="158"/>
      <c r="U27" s="191"/>
      <c r="V27" s="220"/>
      <c r="W27" s="194"/>
      <c r="X27" s="214"/>
      <c r="Y27" s="176"/>
      <c r="Z27" s="179" t="e">
        <v>#VALUE!</v>
      </c>
      <c r="AA27" s="182"/>
      <c r="AB27" s="185"/>
      <c r="AC27" s="173" t="e">
        <v>#VALUE!</v>
      </c>
      <c r="AD27" s="211"/>
      <c r="AE27" s="214"/>
      <c r="AF27" s="214"/>
    </row>
    <row r="28" spans="1:32" ht="27" customHeight="1">
      <c r="A28" s="215" t="s">
        <v>9</v>
      </c>
      <c r="B28" s="83" t="s">
        <v>76</v>
      </c>
      <c r="C28" s="61">
        <f>$C$7</f>
        <v>0</v>
      </c>
      <c r="D28" s="81"/>
      <c r="E28" s="81"/>
      <c r="F28" s="81"/>
      <c r="G28" s="55"/>
      <c r="H28" s="55"/>
      <c r="I28" s="55"/>
      <c r="J28" s="55"/>
      <c r="K28" s="56"/>
      <c r="L28" s="58">
        <f>SUM(G28:J28)</f>
        <v>0</v>
      </c>
      <c r="M28" s="221">
        <f>SUM(L28:L30)</f>
        <v>0</v>
      </c>
      <c r="N28" s="227">
        <f>$N$7</f>
        <v>1</v>
      </c>
      <c r="O28" s="227">
        <v>1</v>
      </c>
      <c r="P28" s="160">
        <f>IF($L28&gt;0,2,1)</f>
        <v>1</v>
      </c>
      <c r="Q28" s="234"/>
      <c r="R28" s="212">
        <f>IF(Q28=Q68,R68,IF(Q28=Q69,R69,IF(Q28=Q70,R70,IF(Q28=S70,U70))))+N28+O28+P28</f>
        <v>3</v>
      </c>
      <c r="S28" s="156"/>
      <c r="T28" s="156"/>
      <c r="U28" s="189"/>
      <c r="V28" s="218"/>
      <c r="W28" s="192">
        <f>$W$7</f>
        <v>0</v>
      </c>
      <c r="X28" s="212">
        <f>R28+S28+T28+IF(U28="専任",0,1)+V28+W28</f>
        <v>4</v>
      </c>
      <c r="Y28" s="174">
        <f>'様式２（常勤保育士）'!M48</f>
        <v>0</v>
      </c>
      <c r="Z28" s="177">
        <f>_xlfn.COUNTIFS('様式３（非常勤保育士）'!$AB$8:$AB$27,"&gt;=1")</f>
        <v>0</v>
      </c>
      <c r="AA28" s="180">
        <f>ROUNDDOWN('様式３（非常勤保育士）'!$AB$30,1)</f>
        <v>0</v>
      </c>
      <c r="AB28" s="183"/>
      <c r="AC28" s="171">
        <f>_xlfn.COUNTIFS('様式３（非常勤保育士）'!$AB$40:$AB$44,"&gt;=1")</f>
        <v>0</v>
      </c>
      <c r="AD28" s="209">
        <f>ROUNDDOWN('様式３（非常勤保育士）'!$AB$47,1)</f>
        <v>0</v>
      </c>
      <c r="AE28" s="212">
        <f>Y28+AA28+IF((AB28+AD28)&gt;=S28,S28,(AB28+AD28))</f>
        <v>0</v>
      </c>
      <c r="AF28" s="212">
        <f>AE28-X28</f>
        <v>-4</v>
      </c>
    </row>
    <row r="29" spans="1:32" ht="27" customHeight="1">
      <c r="A29" s="216"/>
      <c r="B29" s="83" t="s">
        <v>77</v>
      </c>
      <c r="C29" s="61">
        <f>$C$8</f>
        <v>0</v>
      </c>
      <c r="D29" s="81"/>
      <c r="E29" s="81"/>
      <c r="F29" s="81"/>
      <c r="G29" s="81"/>
      <c r="H29" s="55"/>
      <c r="I29" s="55"/>
      <c r="J29" s="55"/>
      <c r="K29" s="56"/>
      <c r="L29" s="58">
        <f>SUM(H29:J29)</f>
        <v>0</v>
      </c>
      <c r="M29" s="222"/>
      <c r="N29" s="228"/>
      <c r="O29" s="228"/>
      <c r="P29" s="161"/>
      <c r="Q29" s="235"/>
      <c r="R29" s="213"/>
      <c r="S29" s="157"/>
      <c r="T29" s="157"/>
      <c r="U29" s="190"/>
      <c r="V29" s="219"/>
      <c r="W29" s="193"/>
      <c r="X29" s="213"/>
      <c r="Y29" s="175"/>
      <c r="Z29" s="178" t="e">
        <v>#VALUE!</v>
      </c>
      <c r="AA29" s="181"/>
      <c r="AB29" s="184"/>
      <c r="AC29" s="172" t="e">
        <v>#VALUE!</v>
      </c>
      <c r="AD29" s="210"/>
      <c r="AE29" s="213"/>
      <c r="AF29" s="213"/>
    </row>
    <row r="30" spans="1:32" ht="27" customHeight="1">
      <c r="A30" s="217"/>
      <c r="B30" s="83" t="s">
        <v>78</v>
      </c>
      <c r="C30" s="61">
        <f>$C$9</f>
        <v>0</v>
      </c>
      <c r="D30" s="55"/>
      <c r="E30" s="55"/>
      <c r="F30" s="55"/>
      <c r="G30" s="81"/>
      <c r="H30" s="81"/>
      <c r="I30" s="81"/>
      <c r="J30" s="81"/>
      <c r="K30" s="56"/>
      <c r="L30" s="58">
        <f>SUM(D30:E30,F30)</f>
        <v>0</v>
      </c>
      <c r="M30" s="223"/>
      <c r="N30" s="229"/>
      <c r="O30" s="229"/>
      <c r="P30" s="162"/>
      <c r="Q30" s="236"/>
      <c r="R30" s="214"/>
      <c r="S30" s="158"/>
      <c r="T30" s="158"/>
      <c r="U30" s="191"/>
      <c r="V30" s="220"/>
      <c r="W30" s="194"/>
      <c r="X30" s="214"/>
      <c r="Y30" s="176"/>
      <c r="Z30" s="179" t="e">
        <v>#VALUE!</v>
      </c>
      <c r="AA30" s="182"/>
      <c r="AB30" s="185"/>
      <c r="AC30" s="173" t="e">
        <v>#VALUE!</v>
      </c>
      <c r="AD30" s="211"/>
      <c r="AE30" s="214"/>
      <c r="AF30" s="214"/>
    </row>
    <row r="31" spans="1:32" ht="27" customHeight="1">
      <c r="A31" s="215" t="s">
        <v>10</v>
      </c>
      <c r="B31" s="83" t="s">
        <v>76</v>
      </c>
      <c r="C31" s="61">
        <f>$C$7</f>
        <v>0</v>
      </c>
      <c r="D31" s="81"/>
      <c r="E31" s="81"/>
      <c r="F31" s="81"/>
      <c r="G31" s="55"/>
      <c r="H31" s="55"/>
      <c r="I31" s="55"/>
      <c r="J31" s="55"/>
      <c r="K31" s="56"/>
      <c r="L31" s="58">
        <f>SUM(G31:J31)</f>
        <v>0</v>
      </c>
      <c r="M31" s="221">
        <f>SUM(L31:L33)</f>
        <v>0</v>
      </c>
      <c r="N31" s="227">
        <f>$N$7</f>
        <v>1</v>
      </c>
      <c r="O31" s="227">
        <v>1</v>
      </c>
      <c r="P31" s="160">
        <f>IF($L31&gt;0,2,1)</f>
        <v>1</v>
      </c>
      <c r="Q31" s="234"/>
      <c r="R31" s="212">
        <f>IF(Q31=Q71,R71,IF(Q31=Q72,R72,IF(Q31=Q73,R73,IF(Q31=S73,U73))))+N31+O31+P31</f>
        <v>3</v>
      </c>
      <c r="S31" s="156"/>
      <c r="T31" s="156"/>
      <c r="U31" s="189"/>
      <c r="V31" s="218"/>
      <c r="W31" s="192">
        <f>$W$7</f>
        <v>0</v>
      </c>
      <c r="X31" s="212">
        <f>R31+S31+T31+IF(U31="専任",0,1)+V31+W31</f>
        <v>4</v>
      </c>
      <c r="Y31" s="174">
        <f>'様式２（常勤保育士）'!N48</f>
        <v>0</v>
      </c>
      <c r="Z31" s="177">
        <f>_xlfn.COUNTIFS('様式３（非常勤保育士）'!$AD$8:$AD$27,"&gt;=1")</f>
        <v>0</v>
      </c>
      <c r="AA31" s="180">
        <f>ROUNDDOWN('様式３（非常勤保育士）'!$AD$30,1)</f>
        <v>0</v>
      </c>
      <c r="AB31" s="183"/>
      <c r="AC31" s="171">
        <f>_xlfn.COUNTIFS('様式３（非常勤保育士）'!$AD$40:$AD$44,"&gt;=1")</f>
        <v>0</v>
      </c>
      <c r="AD31" s="209">
        <f>ROUNDDOWN('様式３（非常勤保育士）'!$AD$47,1)</f>
        <v>0</v>
      </c>
      <c r="AE31" s="212">
        <f>Y31+AA31+IF((AB31+AD31)&gt;=S31,S31,(AB31+AD31))</f>
        <v>0</v>
      </c>
      <c r="AF31" s="212">
        <f>AE31-X31</f>
        <v>-4</v>
      </c>
    </row>
    <row r="32" spans="1:32" ht="27" customHeight="1">
      <c r="A32" s="216"/>
      <c r="B32" s="83" t="s">
        <v>77</v>
      </c>
      <c r="C32" s="61">
        <f>$C$8</f>
        <v>0</v>
      </c>
      <c r="D32" s="81"/>
      <c r="E32" s="81"/>
      <c r="F32" s="81"/>
      <c r="G32" s="81"/>
      <c r="H32" s="55"/>
      <c r="I32" s="55"/>
      <c r="J32" s="55"/>
      <c r="K32" s="56"/>
      <c r="L32" s="58">
        <f>SUM(H32:J32)</f>
        <v>0</v>
      </c>
      <c r="M32" s="222"/>
      <c r="N32" s="228"/>
      <c r="O32" s="228"/>
      <c r="P32" s="161"/>
      <c r="Q32" s="235"/>
      <c r="R32" s="213"/>
      <c r="S32" s="157"/>
      <c r="T32" s="157"/>
      <c r="U32" s="190"/>
      <c r="V32" s="219"/>
      <c r="W32" s="193"/>
      <c r="X32" s="213"/>
      <c r="Y32" s="175"/>
      <c r="Z32" s="178" t="e">
        <v>#VALUE!</v>
      </c>
      <c r="AA32" s="181"/>
      <c r="AB32" s="184"/>
      <c r="AC32" s="172" t="e">
        <v>#VALUE!</v>
      </c>
      <c r="AD32" s="210"/>
      <c r="AE32" s="213"/>
      <c r="AF32" s="213"/>
    </row>
    <row r="33" spans="1:32" ht="27" customHeight="1">
      <c r="A33" s="217"/>
      <c r="B33" s="83" t="s">
        <v>78</v>
      </c>
      <c r="C33" s="61">
        <f>$C$9</f>
        <v>0</v>
      </c>
      <c r="D33" s="55"/>
      <c r="E33" s="55"/>
      <c r="F33" s="55"/>
      <c r="G33" s="81"/>
      <c r="H33" s="81"/>
      <c r="I33" s="81"/>
      <c r="J33" s="81"/>
      <c r="K33" s="56"/>
      <c r="L33" s="58">
        <f>SUM(D33:E33,F33)</f>
        <v>0</v>
      </c>
      <c r="M33" s="223"/>
      <c r="N33" s="229"/>
      <c r="O33" s="229"/>
      <c r="P33" s="162"/>
      <c r="Q33" s="236"/>
      <c r="R33" s="214"/>
      <c r="S33" s="158"/>
      <c r="T33" s="158"/>
      <c r="U33" s="191"/>
      <c r="V33" s="220"/>
      <c r="W33" s="194"/>
      <c r="X33" s="214"/>
      <c r="Y33" s="176"/>
      <c r="Z33" s="179" t="e">
        <v>#VALUE!</v>
      </c>
      <c r="AA33" s="182"/>
      <c r="AB33" s="185"/>
      <c r="AC33" s="173" t="e">
        <v>#VALUE!</v>
      </c>
      <c r="AD33" s="211"/>
      <c r="AE33" s="214"/>
      <c r="AF33" s="214"/>
    </row>
    <row r="34" spans="1:32" ht="27" customHeight="1">
      <c r="A34" s="215" t="s">
        <v>13</v>
      </c>
      <c r="B34" s="83" t="s">
        <v>76</v>
      </c>
      <c r="C34" s="61">
        <f>$C$7</f>
        <v>0</v>
      </c>
      <c r="D34" s="81"/>
      <c r="E34" s="81"/>
      <c r="F34" s="81"/>
      <c r="G34" s="55"/>
      <c r="H34" s="55"/>
      <c r="I34" s="55"/>
      <c r="J34" s="55"/>
      <c r="K34" s="56"/>
      <c r="L34" s="58">
        <f>SUM(G34:J34)</f>
        <v>0</v>
      </c>
      <c r="M34" s="221">
        <f>SUM(L34:L36)</f>
        <v>0</v>
      </c>
      <c r="N34" s="227">
        <f>$N$7</f>
        <v>1</v>
      </c>
      <c r="O34" s="227">
        <v>1</v>
      </c>
      <c r="P34" s="160">
        <f>IF($L34&gt;0,2,1)</f>
        <v>1</v>
      </c>
      <c r="Q34" s="234"/>
      <c r="R34" s="212">
        <f>IF(Q34=Q74,R74,IF(Q34=Q75,R75,IF(Q34=Q76,R76,IF(Q34=S76,U76))))+N34+O34+P34</f>
        <v>3</v>
      </c>
      <c r="S34" s="156"/>
      <c r="T34" s="156"/>
      <c r="U34" s="189"/>
      <c r="V34" s="218"/>
      <c r="W34" s="192">
        <f>$W$7</f>
        <v>0</v>
      </c>
      <c r="X34" s="212">
        <f>R34+S34+T34+IF(U34="専任",0,1)+V34+W34</f>
        <v>4</v>
      </c>
      <c r="Y34" s="174">
        <f>'様式２（常勤保育士）'!O48</f>
        <v>0</v>
      </c>
      <c r="Z34" s="177">
        <f>_xlfn.COUNTIFS('様式３（非常勤保育士）'!$AF$8:$AF$27,"&gt;=1")</f>
        <v>0</v>
      </c>
      <c r="AA34" s="180">
        <f>ROUNDDOWN('様式３（非常勤保育士）'!$AF$30,1)</f>
        <v>0</v>
      </c>
      <c r="AB34" s="183"/>
      <c r="AC34" s="171">
        <f>_xlfn.COUNTIFS('様式３（非常勤保育士）'!$AF$40:$AF$44,"&gt;=1")</f>
        <v>0</v>
      </c>
      <c r="AD34" s="209">
        <f>ROUNDDOWN('様式３（非常勤保育士）'!$AF$47,1)</f>
        <v>0</v>
      </c>
      <c r="AE34" s="212">
        <f>Y34+AA34+IF((AB34+AD34)&gt;=S34,S34,(AB34+AD34))</f>
        <v>0</v>
      </c>
      <c r="AF34" s="212">
        <f>AE34-X34</f>
        <v>-4</v>
      </c>
    </row>
    <row r="35" spans="1:32" ht="27" customHeight="1">
      <c r="A35" s="216"/>
      <c r="B35" s="83" t="s">
        <v>77</v>
      </c>
      <c r="C35" s="61">
        <f>$C$8</f>
        <v>0</v>
      </c>
      <c r="D35" s="81"/>
      <c r="E35" s="81"/>
      <c r="F35" s="81"/>
      <c r="G35" s="81"/>
      <c r="H35" s="55"/>
      <c r="I35" s="55"/>
      <c r="J35" s="55"/>
      <c r="K35" s="56"/>
      <c r="L35" s="58">
        <f>SUM(H35:J35)</f>
        <v>0</v>
      </c>
      <c r="M35" s="222"/>
      <c r="N35" s="228"/>
      <c r="O35" s="228"/>
      <c r="P35" s="161"/>
      <c r="Q35" s="235"/>
      <c r="R35" s="213"/>
      <c r="S35" s="157"/>
      <c r="T35" s="157"/>
      <c r="U35" s="190"/>
      <c r="V35" s="219"/>
      <c r="W35" s="193"/>
      <c r="X35" s="213"/>
      <c r="Y35" s="175"/>
      <c r="Z35" s="178" t="e">
        <v>#VALUE!</v>
      </c>
      <c r="AA35" s="181"/>
      <c r="AB35" s="184"/>
      <c r="AC35" s="172" t="e">
        <v>#VALUE!</v>
      </c>
      <c r="AD35" s="210"/>
      <c r="AE35" s="213"/>
      <c r="AF35" s="213"/>
    </row>
    <row r="36" spans="1:32" ht="27" customHeight="1">
      <c r="A36" s="217"/>
      <c r="B36" s="83" t="s">
        <v>78</v>
      </c>
      <c r="C36" s="61">
        <f>$C$9</f>
        <v>0</v>
      </c>
      <c r="D36" s="55"/>
      <c r="E36" s="55"/>
      <c r="F36" s="55"/>
      <c r="G36" s="81"/>
      <c r="H36" s="81"/>
      <c r="I36" s="81"/>
      <c r="J36" s="81"/>
      <c r="K36" s="56"/>
      <c r="L36" s="58">
        <f>SUM(D36:E36,F36)</f>
        <v>0</v>
      </c>
      <c r="M36" s="223"/>
      <c r="N36" s="229"/>
      <c r="O36" s="229"/>
      <c r="P36" s="162"/>
      <c r="Q36" s="236"/>
      <c r="R36" s="214"/>
      <c r="S36" s="158"/>
      <c r="T36" s="158"/>
      <c r="U36" s="191"/>
      <c r="V36" s="220"/>
      <c r="W36" s="194"/>
      <c r="X36" s="214"/>
      <c r="Y36" s="176"/>
      <c r="Z36" s="179" t="e">
        <v>#VALUE!</v>
      </c>
      <c r="AA36" s="182"/>
      <c r="AB36" s="185"/>
      <c r="AC36" s="173" t="e">
        <v>#VALUE!</v>
      </c>
      <c r="AD36" s="211"/>
      <c r="AE36" s="214"/>
      <c r="AF36" s="214"/>
    </row>
    <row r="37" spans="1:32" ht="27" customHeight="1">
      <c r="A37" s="215" t="s">
        <v>17</v>
      </c>
      <c r="B37" s="83" t="s">
        <v>76</v>
      </c>
      <c r="C37" s="61">
        <f>$C$7</f>
        <v>0</v>
      </c>
      <c r="D37" s="81"/>
      <c r="E37" s="81"/>
      <c r="F37" s="81"/>
      <c r="G37" s="55"/>
      <c r="H37" s="55"/>
      <c r="I37" s="55"/>
      <c r="J37" s="55"/>
      <c r="K37" s="56"/>
      <c r="L37" s="58">
        <f>SUM(G37:J37)</f>
        <v>0</v>
      </c>
      <c r="M37" s="221">
        <f>SUM(L37:L39)</f>
        <v>0</v>
      </c>
      <c r="N37" s="227">
        <f>$N$7</f>
        <v>1</v>
      </c>
      <c r="O37" s="227">
        <v>1</v>
      </c>
      <c r="P37" s="160">
        <f>IF($L37&gt;0,2,1)</f>
        <v>1</v>
      </c>
      <c r="Q37" s="234"/>
      <c r="R37" s="212">
        <f>IF(Q37=Q77,R77,IF(Q37=Q78,R78,IF(Q37=Q79,R79,IF(Q37=S79,U79))))+N37+O37+P37</f>
        <v>3</v>
      </c>
      <c r="S37" s="156"/>
      <c r="T37" s="156"/>
      <c r="U37" s="189"/>
      <c r="V37" s="218"/>
      <c r="W37" s="192">
        <f>$W$7</f>
        <v>0</v>
      </c>
      <c r="X37" s="212">
        <f>R37+S37+T37+IF(U37="専任",0,1)+V37+W37</f>
        <v>4</v>
      </c>
      <c r="Y37" s="174">
        <f>'様式２（常勤保育士）'!P48</f>
        <v>0</v>
      </c>
      <c r="Z37" s="177">
        <f>_xlfn.COUNTIFS('様式３（非常勤保育士）'!$AH$8:$AH$27,"&gt;=1")</f>
        <v>0</v>
      </c>
      <c r="AA37" s="180">
        <f>ROUNDDOWN('様式３（非常勤保育士）'!$AH$30,1)</f>
        <v>0</v>
      </c>
      <c r="AB37" s="183"/>
      <c r="AC37" s="171">
        <f>_xlfn.COUNTIFS('様式３（非常勤保育士）'!$AH$40:$AH$44,"&gt;=1")</f>
        <v>0</v>
      </c>
      <c r="AD37" s="209">
        <f>ROUNDDOWN('様式３（非常勤保育士）'!$AH$47,1)</f>
        <v>0</v>
      </c>
      <c r="AE37" s="212">
        <f>Y37+AA37+IF((AB37+AD37)&gt;=S37,S37,(AB37+AD37))</f>
        <v>0</v>
      </c>
      <c r="AF37" s="212">
        <f>AE37-X37</f>
        <v>-4</v>
      </c>
    </row>
    <row r="38" spans="1:32" ht="27" customHeight="1">
      <c r="A38" s="216"/>
      <c r="B38" s="83" t="s">
        <v>77</v>
      </c>
      <c r="C38" s="61">
        <f>$C$8</f>
        <v>0</v>
      </c>
      <c r="D38" s="81"/>
      <c r="E38" s="81"/>
      <c r="F38" s="81"/>
      <c r="G38" s="81"/>
      <c r="H38" s="55"/>
      <c r="I38" s="55"/>
      <c r="J38" s="55"/>
      <c r="K38" s="56"/>
      <c r="L38" s="58">
        <f>SUM(H38:J38)</f>
        <v>0</v>
      </c>
      <c r="M38" s="222"/>
      <c r="N38" s="228"/>
      <c r="O38" s="228"/>
      <c r="P38" s="161"/>
      <c r="Q38" s="235"/>
      <c r="R38" s="213"/>
      <c r="S38" s="157"/>
      <c r="T38" s="157"/>
      <c r="U38" s="190"/>
      <c r="V38" s="219"/>
      <c r="W38" s="193"/>
      <c r="X38" s="213"/>
      <c r="Y38" s="175"/>
      <c r="Z38" s="178" t="e">
        <v>#VALUE!</v>
      </c>
      <c r="AA38" s="181"/>
      <c r="AB38" s="184"/>
      <c r="AC38" s="172" t="e">
        <v>#VALUE!</v>
      </c>
      <c r="AD38" s="210"/>
      <c r="AE38" s="213"/>
      <c r="AF38" s="213"/>
    </row>
    <row r="39" spans="1:32" ht="27" customHeight="1">
      <c r="A39" s="217"/>
      <c r="B39" s="83" t="s">
        <v>78</v>
      </c>
      <c r="C39" s="61">
        <f>$C$9</f>
        <v>0</v>
      </c>
      <c r="D39" s="55"/>
      <c r="E39" s="55"/>
      <c r="F39" s="55"/>
      <c r="G39" s="81"/>
      <c r="H39" s="81"/>
      <c r="I39" s="81"/>
      <c r="J39" s="81"/>
      <c r="K39" s="56"/>
      <c r="L39" s="58">
        <f>SUM(D39:E39,F39)</f>
        <v>0</v>
      </c>
      <c r="M39" s="223"/>
      <c r="N39" s="229"/>
      <c r="O39" s="229"/>
      <c r="P39" s="162"/>
      <c r="Q39" s="236"/>
      <c r="R39" s="214"/>
      <c r="S39" s="158"/>
      <c r="T39" s="158"/>
      <c r="U39" s="191"/>
      <c r="V39" s="220"/>
      <c r="W39" s="194"/>
      <c r="X39" s="214"/>
      <c r="Y39" s="176"/>
      <c r="Z39" s="179" t="e">
        <v>#VALUE!</v>
      </c>
      <c r="AA39" s="182"/>
      <c r="AB39" s="185"/>
      <c r="AC39" s="173" t="e">
        <v>#VALUE!</v>
      </c>
      <c r="AD39" s="211"/>
      <c r="AE39" s="214"/>
      <c r="AF39" s="214"/>
    </row>
    <row r="40" spans="1:32" ht="27" customHeight="1">
      <c r="A40" s="230" t="s">
        <v>11</v>
      </c>
      <c r="B40" s="83" t="s">
        <v>76</v>
      </c>
      <c r="C40" s="61">
        <f>$C$7</f>
        <v>0</v>
      </c>
      <c r="D40" s="81"/>
      <c r="E40" s="81"/>
      <c r="F40" s="81"/>
      <c r="G40" s="55"/>
      <c r="H40" s="55"/>
      <c r="I40" s="55"/>
      <c r="J40" s="55"/>
      <c r="K40" s="56"/>
      <c r="L40" s="59">
        <f>SUM(G40:J40)</f>
        <v>0</v>
      </c>
      <c r="M40" s="221">
        <f>SUM(L40:L42)</f>
        <v>0</v>
      </c>
      <c r="N40" s="227">
        <f>$N$7</f>
        <v>1</v>
      </c>
      <c r="O40" s="227">
        <v>1</v>
      </c>
      <c r="P40" s="160">
        <f>IF($L40&gt;0,2,1)</f>
        <v>1</v>
      </c>
      <c r="Q40" s="234"/>
      <c r="R40" s="212">
        <f>IF(Q40=Q80,R80,IF(Q40=Q81,R81,IF(Q40=Q82,R82,IF(Q40=S82,U82))))+N40+O40+P40</f>
        <v>3</v>
      </c>
      <c r="S40" s="156"/>
      <c r="T40" s="156"/>
      <c r="U40" s="189"/>
      <c r="V40" s="218"/>
      <c r="W40" s="192">
        <f>$W$7</f>
        <v>0</v>
      </c>
      <c r="X40" s="212">
        <f>R40+S40+T40+IF(U40="専任",0,1)+V40+W40</f>
        <v>4</v>
      </c>
      <c r="Y40" s="174">
        <f>'様式２（常勤保育士）'!Q48</f>
        <v>0</v>
      </c>
      <c r="Z40" s="177">
        <f>_xlfn.COUNTIFS('様式３（非常勤保育士）'!$AJ$8:$AJ$27,"&gt;=1")</f>
        <v>0</v>
      </c>
      <c r="AA40" s="180">
        <f>ROUNDDOWN('様式３（非常勤保育士）'!$AJ$30,1)</f>
        <v>0</v>
      </c>
      <c r="AB40" s="183"/>
      <c r="AC40" s="171">
        <f>_xlfn.COUNTIFS('様式３（非常勤保育士）'!$AJ$40:$AJ$44,"&gt;=1")</f>
        <v>0</v>
      </c>
      <c r="AD40" s="209">
        <f>ROUNDDOWN('様式３（非常勤保育士）'!$AJ$47,1)</f>
        <v>0</v>
      </c>
      <c r="AE40" s="212">
        <f>Y40+AA40+IF((AB40+AD40)&gt;=S40,S40,(AB40+AD40))</f>
        <v>0</v>
      </c>
      <c r="AF40" s="212">
        <f>AE40-X40</f>
        <v>-4</v>
      </c>
    </row>
    <row r="41" spans="1:32" ht="27" customHeight="1">
      <c r="A41" s="230"/>
      <c r="B41" s="83" t="s">
        <v>77</v>
      </c>
      <c r="C41" s="61">
        <f>$C$8</f>
        <v>0</v>
      </c>
      <c r="D41" s="81"/>
      <c r="E41" s="81"/>
      <c r="F41" s="81"/>
      <c r="G41" s="81"/>
      <c r="H41" s="55"/>
      <c r="I41" s="55"/>
      <c r="J41" s="55"/>
      <c r="K41" s="56"/>
      <c r="L41" s="59">
        <f>SUM(H41:J41)</f>
        <v>0</v>
      </c>
      <c r="M41" s="222"/>
      <c r="N41" s="228"/>
      <c r="O41" s="228"/>
      <c r="P41" s="161"/>
      <c r="Q41" s="235"/>
      <c r="R41" s="213"/>
      <c r="S41" s="157"/>
      <c r="T41" s="157"/>
      <c r="U41" s="190"/>
      <c r="V41" s="219"/>
      <c r="W41" s="193"/>
      <c r="X41" s="213"/>
      <c r="Y41" s="175"/>
      <c r="Z41" s="178" t="e">
        <v>#VALUE!</v>
      </c>
      <c r="AA41" s="181"/>
      <c r="AB41" s="184"/>
      <c r="AC41" s="172" t="e">
        <v>#VALUE!</v>
      </c>
      <c r="AD41" s="210"/>
      <c r="AE41" s="213"/>
      <c r="AF41" s="213"/>
    </row>
    <row r="42" spans="1:32" ht="27" customHeight="1" thickBot="1">
      <c r="A42" s="230"/>
      <c r="B42" s="83" t="s">
        <v>78</v>
      </c>
      <c r="C42" s="61">
        <f>$C$9</f>
        <v>0</v>
      </c>
      <c r="D42" s="55"/>
      <c r="E42" s="55"/>
      <c r="F42" s="55"/>
      <c r="G42" s="81"/>
      <c r="H42" s="81"/>
      <c r="I42" s="81"/>
      <c r="J42" s="81"/>
      <c r="K42" s="57"/>
      <c r="L42" s="59">
        <f>SUM(D42:E42,F42)</f>
        <v>0</v>
      </c>
      <c r="M42" s="223"/>
      <c r="N42" s="229"/>
      <c r="O42" s="229"/>
      <c r="P42" s="162"/>
      <c r="Q42" s="236"/>
      <c r="R42" s="258"/>
      <c r="S42" s="158"/>
      <c r="T42" s="158"/>
      <c r="U42" s="191"/>
      <c r="V42" s="220"/>
      <c r="W42" s="194"/>
      <c r="X42" s="258"/>
      <c r="Y42" s="176"/>
      <c r="Z42" s="179" t="e">
        <v>#VALUE!</v>
      </c>
      <c r="AA42" s="182"/>
      <c r="AB42" s="185"/>
      <c r="AC42" s="173" t="e">
        <v>#VALUE!</v>
      </c>
      <c r="AD42" s="211"/>
      <c r="AE42" s="258"/>
      <c r="AF42" s="258"/>
    </row>
    <row r="43" spans="2:32" s="84" customFormat="1" ht="14.25" thickTop="1">
      <c r="B43" s="85"/>
      <c r="C43" s="85"/>
      <c r="D43" s="85"/>
      <c r="E43" s="85"/>
      <c r="F43" s="85"/>
      <c r="G43" s="85"/>
      <c r="H43" s="85"/>
      <c r="I43" s="85"/>
      <c r="J43" s="85"/>
      <c r="K43" s="85"/>
      <c r="L43" s="85"/>
      <c r="M43" s="85"/>
      <c r="N43" s="85"/>
      <c r="O43" s="85"/>
      <c r="P43" s="85"/>
      <c r="Q43" s="85"/>
      <c r="R43" s="85"/>
      <c r="S43" s="85"/>
      <c r="T43" s="85"/>
      <c r="U43" s="85"/>
      <c r="V43" s="85"/>
      <c r="W43" s="85"/>
      <c r="X43" s="85"/>
      <c r="Y43" s="85"/>
      <c r="Z43" s="85"/>
      <c r="AA43" s="85"/>
      <c r="AB43" s="85"/>
      <c r="AC43" s="85"/>
      <c r="AD43" s="85"/>
      <c r="AE43" s="85"/>
      <c r="AF43" s="85"/>
    </row>
    <row r="44" ht="13.5">
      <c r="U44" s="1" t="s">
        <v>105</v>
      </c>
    </row>
    <row r="45" spans="19:21" ht="13.5">
      <c r="S45" s="87"/>
      <c r="T45" s="87"/>
      <c r="U45" s="87" t="s">
        <v>106</v>
      </c>
    </row>
    <row r="47" spans="11:22" ht="13.5">
      <c r="K47" s="1" t="s">
        <v>51</v>
      </c>
      <c r="N47" s="21" t="s">
        <v>118</v>
      </c>
      <c r="O47" s="257"/>
      <c r="P47" s="159" t="s">
        <v>85</v>
      </c>
      <c r="Q47" s="21" t="s">
        <v>83</v>
      </c>
      <c r="R47" s="62">
        <f>ROUND(ROUNDDOWN((J7+I7+J8+I8)/30,1)+ROUNDDOWN((H7+H8)/15,1)+ROUNDDOWN((G7+F9+E9)/6,1)+ROUNDDOWN(D9/3,1),0)</f>
        <v>0</v>
      </c>
      <c r="S47" s="88"/>
      <c r="T47" s="88"/>
      <c r="U47" s="88"/>
      <c r="V47" s="13"/>
    </row>
    <row r="48" spans="14:21" ht="13.5">
      <c r="N48" s="21" t="s">
        <v>115</v>
      </c>
      <c r="O48" s="257"/>
      <c r="P48" s="159"/>
      <c r="Q48" s="21" t="s">
        <v>81</v>
      </c>
      <c r="R48" s="62">
        <f>ROUND(ROUNDDOWN((J7+I7+J8+I8)/30,1)+ROUNDDOWN((H7+H8+G7)/15,1)+ROUNDDOWN((F9+E9)/6,1)+ROUNDDOWN(D9/3,1),0)</f>
        <v>0</v>
      </c>
      <c r="S48" s="88"/>
      <c r="T48" s="88"/>
      <c r="U48" s="88"/>
    </row>
    <row r="49" spans="14:21" ht="13.5">
      <c r="N49" s="21" t="s">
        <v>117</v>
      </c>
      <c r="O49" s="257"/>
      <c r="P49" s="159"/>
      <c r="Q49" s="21" t="s">
        <v>82</v>
      </c>
      <c r="R49" s="54">
        <f>ROUND(ROUNDDOWN((J7+I7+J8+I8)/30,1)+ROUNDDOWN((H7+H8)/20,1)+ROUNDDOWN((G7+F9+E9)/6,1)+ROUNDDOWN(D9/3,1),0)</f>
        <v>0</v>
      </c>
      <c r="S49" s="89" t="s">
        <v>84</v>
      </c>
      <c r="T49" s="89"/>
      <c r="U49" s="62">
        <f>ROUND(ROUNDDOWN(($J7+$I7+$J8+$I8)/30,1)+ROUNDDOWN(($H7+$G7+$H8)/20,1)+ROUNDDOWN(($E9+$F9)/6,1)+ROUNDDOWN($D9/3,1),0)</f>
        <v>0</v>
      </c>
    </row>
    <row r="50" spans="14:21" ht="13.5">
      <c r="N50" s="21" t="s">
        <v>116</v>
      </c>
      <c r="O50" s="257"/>
      <c r="P50" s="159" t="s">
        <v>88</v>
      </c>
      <c r="Q50" s="21" t="s">
        <v>83</v>
      </c>
      <c r="R50" s="54">
        <f>ROUND(ROUNDDOWN((J10+I10+J11+I11)/30,1)+ROUNDDOWN((H10+H11)/15,1)+ROUNDDOWN((G10+F12+E12)/6,1)+ROUNDDOWN(D12/3,1),0)</f>
        <v>0</v>
      </c>
      <c r="S50" s="88"/>
      <c r="T50" s="88"/>
      <c r="U50" s="88"/>
    </row>
    <row r="51" spans="15:21" ht="13.5">
      <c r="O51" s="257"/>
      <c r="P51" s="159"/>
      <c r="Q51" s="21" t="s">
        <v>81</v>
      </c>
      <c r="R51" s="54">
        <f>ROUND(ROUNDDOWN((J10+I10+J11+I11)/30,1)+ROUNDDOWN((H10+H11+G10)/15,1)+ROUNDDOWN((F12+E12)/6,1)+ROUNDDOWN(D12/3,1),0)</f>
        <v>0</v>
      </c>
      <c r="S51" s="88"/>
      <c r="T51" s="88"/>
      <c r="U51" s="88"/>
    </row>
    <row r="52" spans="15:21" ht="13.5">
      <c r="O52" s="257"/>
      <c r="P52" s="159"/>
      <c r="Q52" s="21" t="s">
        <v>82</v>
      </c>
      <c r="R52" s="54">
        <f>ROUND(ROUNDDOWN((J10+I10+J11+I11)/30,1)+ROUNDDOWN((H10+H11)/20,1)+ROUNDDOWN((G10+F12+E12)/6,1)+ROUNDDOWN(D12/3,1),0)</f>
        <v>0</v>
      </c>
      <c r="S52" s="89" t="s">
        <v>84</v>
      </c>
      <c r="T52" s="89"/>
      <c r="U52" s="54">
        <f>ROUND(ROUNDDOWN(($J10+$I10+$J11+$I11)/30,1)+ROUNDDOWN(($H10+$G10+$H11)/20,1)+ROUNDDOWN(($E12+$F12)/6,1)+ROUNDDOWN($D12/3,1),0)</f>
        <v>0</v>
      </c>
    </row>
    <row r="53" spans="15:21" ht="13.5">
      <c r="O53" s="257"/>
      <c r="P53" s="159" t="s">
        <v>89</v>
      </c>
      <c r="Q53" s="21" t="s">
        <v>83</v>
      </c>
      <c r="R53" s="54">
        <f>ROUND(ROUNDDOWN((J13+I13+J14+I14)/30,1)+ROUNDDOWN((H13+H14)/15,1)+ROUNDDOWN((G13+F15+E15)/6,1)+ROUNDDOWN(D15/3,1),0)</f>
        <v>0</v>
      </c>
      <c r="S53" s="88"/>
      <c r="T53" s="88"/>
      <c r="U53" s="88"/>
    </row>
    <row r="54" spans="15:21" ht="13.5">
      <c r="O54" s="257"/>
      <c r="P54" s="159"/>
      <c r="Q54" s="21" t="s">
        <v>81</v>
      </c>
      <c r="R54" s="54">
        <f>ROUND(ROUNDDOWN((J13+I13+J14+I14)/30,1)+ROUNDDOWN((H13+H14+G13)/15,1)+ROUNDDOWN((F15+E15)/6,1)+ROUNDDOWN(D15/3,1),0)</f>
        <v>0</v>
      </c>
      <c r="S54" s="88"/>
      <c r="T54" s="88"/>
      <c r="U54" s="88"/>
    </row>
    <row r="55" spans="15:21" ht="13.5">
      <c r="O55" s="257"/>
      <c r="P55" s="159"/>
      <c r="Q55" s="21" t="s">
        <v>82</v>
      </c>
      <c r="R55" s="54">
        <f>ROUND(ROUNDDOWN((J13+I13+J14+I14)/30,1)+ROUNDDOWN((H13+H14)/20,1)+ROUNDDOWN((G13+F15+E15)/6,1)+ROUNDDOWN(D15/3,1),0)</f>
        <v>0</v>
      </c>
      <c r="S55" s="89" t="s">
        <v>84</v>
      </c>
      <c r="T55" s="89"/>
      <c r="U55" s="54">
        <f>ROUND(ROUNDDOWN(($J13+$I13+$J14+$I14)/30,1)+ROUNDDOWN(($H13+$G13+$H14)/20,1)+ROUNDDOWN(($E15+$F15)/6,1)+ROUNDDOWN($D15/3,1),0)</f>
        <v>0</v>
      </c>
    </row>
    <row r="56" spans="15:21" ht="13.5">
      <c r="O56" s="257"/>
      <c r="P56" s="159" t="s">
        <v>90</v>
      </c>
      <c r="Q56" s="21" t="s">
        <v>83</v>
      </c>
      <c r="R56" s="54">
        <f>ROUND(ROUNDDOWN((J16+I16+J17+I17)/30,1)+ROUNDDOWN((H16+H17)/15,1)+ROUNDDOWN((G16+F18+E18)/6,1)+ROUNDDOWN(D18/3,1),0)</f>
        <v>0</v>
      </c>
      <c r="S56" s="88"/>
      <c r="T56" s="88"/>
      <c r="U56" s="88"/>
    </row>
    <row r="57" spans="15:21" ht="13.5">
      <c r="O57" s="257"/>
      <c r="P57" s="159"/>
      <c r="Q57" s="21" t="s">
        <v>81</v>
      </c>
      <c r="R57" s="54">
        <f>ROUND(ROUNDDOWN((J16+I16+J17+I17)/30,1)+ROUNDDOWN((H16+H17+G16)/15,1)+ROUNDDOWN((F18+E18)/6,1)+ROUNDDOWN(D18/3,1),0)</f>
        <v>0</v>
      </c>
      <c r="S57" s="88"/>
      <c r="T57" s="88"/>
      <c r="U57" s="88"/>
    </row>
    <row r="58" spans="15:21" ht="13.5">
      <c r="O58" s="257"/>
      <c r="P58" s="159"/>
      <c r="Q58" s="21" t="s">
        <v>82</v>
      </c>
      <c r="R58" s="54">
        <f>ROUND(ROUNDDOWN((J16+I16+J17+I17)/30,1)+ROUNDDOWN((H16+H17)/20,1)+ROUNDDOWN((G16+F18+E18)/6,1)+ROUNDDOWN(D18/3,1),0)</f>
        <v>0</v>
      </c>
      <c r="S58" s="89" t="s">
        <v>84</v>
      </c>
      <c r="T58" s="89"/>
      <c r="U58" s="54">
        <f>ROUND(ROUNDDOWN(($J16+$I16+$J17+$I17)/30,1)+ROUNDDOWN(($H16+$G16+$H17)/20,1)+ROUNDDOWN(($E18+$F18)/6,1)+ROUNDDOWN($D18/3,1),0)</f>
        <v>0</v>
      </c>
    </row>
    <row r="59" spans="15:21" ht="13.5">
      <c r="O59" s="257"/>
      <c r="P59" s="159" t="s">
        <v>91</v>
      </c>
      <c r="Q59" s="21" t="s">
        <v>83</v>
      </c>
      <c r="R59" s="54">
        <f>ROUND(ROUNDDOWN((J19+I19+J20+I20)/30,1)+ROUNDDOWN((H19+H20)/15,1)+ROUNDDOWN((G19+F21+E21)/6,1)+ROUNDDOWN(D21/3,1),0)</f>
        <v>0</v>
      </c>
      <c r="S59" s="88"/>
      <c r="T59" s="88"/>
      <c r="U59" s="88"/>
    </row>
    <row r="60" spans="15:21" ht="13.5">
      <c r="O60" s="257"/>
      <c r="P60" s="159"/>
      <c r="Q60" s="21" t="s">
        <v>81</v>
      </c>
      <c r="R60" s="54">
        <f>ROUND(ROUNDDOWN((J19+I19+J20+I20)/30,1)+ROUNDDOWN((H19+H20+G19)/15,1)+ROUNDDOWN((F21+E21)/6,1)+ROUNDDOWN(D21/3,1),0)</f>
        <v>0</v>
      </c>
      <c r="S60" s="88"/>
      <c r="T60" s="88"/>
      <c r="U60" s="88"/>
    </row>
    <row r="61" spans="15:21" ht="13.5">
      <c r="O61" s="257"/>
      <c r="P61" s="159"/>
      <c r="Q61" s="21" t="s">
        <v>82</v>
      </c>
      <c r="R61" s="54">
        <f>ROUND(ROUNDDOWN((J19+I19+J20+I20)/30,1)+ROUNDDOWN((H19+H20)/20,1)+ROUNDDOWN((G19+F21+E21)/6,1)+ROUNDDOWN(D21/3,1),0)</f>
        <v>0</v>
      </c>
      <c r="S61" s="89" t="s">
        <v>84</v>
      </c>
      <c r="T61" s="89"/>
      <c r="U61" s="54">
        <f>ROUND(ROUNDDOWN(($J19+$I19+$J20+$I20)/30,1)+ROUNDDOWN(($H19+$G19+$H20)/20,1)+ROUNDDOWN(($E21+$F21)/6,1)+ROUNDDOWN($D21/3,1),0)</f>
        <v>0</v>
      </c>
    </row>
    <row r="62" spans="15:21" ht="13.5">
      <c r="O62" s="257"/>
      <c r="P62" s="159" t="s">
        <v>92</v>
      </c>
      <c r="Q62" s="21" t="s">
        <v>83</v>
      </c>
      <c r="R62" s="54">
        <f>ROUND(ROUNDDOWN((J22+I22+J23+I23)/30,1)+ROUNDDOWN((H22+H23)/15,1)+ROUNDDOWN((G22+F24+E24)/6,1)+ROUNDDOWN(D24/3,1),0)</f>
        <v>0</v>
      </c>
      <c r="S62" s="88"/>
      <c r="T62" s="88"/>
      <c r="U62" s="88"/>
    </row>
    <row r="63" spans="15:21" ht="13.5">
      <c r="O63" s="257"/>
      <c r="P63" s="159"/>
      <c r="Q63" s="21" t="s">
        <v>81</v>
      </c>
      <c r="R63" s="54">
        <f>ROUND(ROUNDDOWN((J22+I22+J23+I23)/30,1)+ROUNDDOWN((H22+H23+G22)/15,1)+ROUNDDOWN((F24+E24)/6,1)+ROUNDDOWN(D24/3,1),0)</f>
        <v>0</v>
      </c>
      <c r="S63" s="88"/>
      <c r="T63" s="88"/>
      <c r="U63" s="88"/>
    </row>
    <row r="64" spans="15:21" ht="13.5">
      <c r="O64" s="257"/>
      <c r="P64" s="159"/>
      <c r="Q64" s="21" t="s">
        <v>82</v>
      </c>
      <c r="R64" s="54">
        <f>ROUND(ROUNDDOWN((J22+I22+J23+I23)/30,1)+ROUNDDOWN((H22+H23)/20,1)+ROUNDDOWN((G22+F24+E24)/6,1)+ROUNDDOWN(D24/3,1),0)</f>
        <v>0</v>
      </c>
      <c r="S64" s="89" t="s">
        <v>84</v>
      </c>
      <c r="T64" s="89"/>
      <c r="U64" s="54">
        <f>ROUND(ROUNDDOWN(($J22+$I22+$J23+$I23)/30,1)+ROUNDDOWN(($H22+$G22+$H23)/20,1)+ROUNDDOWN(($E24+$F24)/6,1)+ROUNDDOWN($D24/3,1),0)</f>
        <v>0</v>
      </c>
    </row>
    <row r="65" spans="15:21" ht="13.5">
      <c r="O65" s="257"/>
      <c r="P65" s="159" t="s">
        <v>93</v>
      </c>
      <c r="Q65" s="21" t="s">
        <v>83</v>
      </c>
      <c r="R65" s="54">
        <f>ROUND(ROUNDDOWN((J25+I25+J26+I26)/30,1)+ROUNDDOWN((H25+H26)/15,1)+ROUNDDOWN((G25+F27+E27)/6,1)+ROUNDDOWN(D27/3,1),0)</f>
        <v>0</v>
      </c>
      <c r="S65" s="88"/>
      <c r="T65" s="88"/>
      <c r="U65" s="88"/>
    </row>
    <row r="66" spans="15:21" ht="13.5">
      <c r="O66" s="257"/>
      <c r="P66" s="159"/>
      <c r="Q66" s="21" t="s">
        <v>81</v>
      </c>
      <c r="R66" s="54">
        <f>ROUND(ROUNDDOWN((J25+I25+J26+I26)/30,1)+ROUNDDOWN((H25+H26+G25)/15,1)+ROUNDDOWN((F27+E27)/6,1)+ROUNDDOWN(D27/3,1),0)</f>
        <v>0</v>
      </c>
      <c r="S66" s="88"/>
      <c r="T66" s="88"/>
      <c r="U66" s="88"/>
    </row>
    <row r="67" spans="15:21" ht="13.5">
      <c r="O67" s="257"/>
      <c r="P67" s="159"/>
      <c r="Q67" s="21" t="s">
        <v>82</v>
      </c>
      <c r="R67" s="54">
        <f>ROUND(ROUNDDOWN((J25+I25+J26+I26)/30,1)+ROUNDDOWN((H25+H26)/20,1)+ROUNDDOWN((G25+F27+E27)/6,1)+ROUNDDOWN(D27/3,1),0)</f>
        <v>0</v>
      </c>
      <c r="S67" s="89" t="s">
        <v>84</v>
      </c>
      <c r="T67" s="89"/>
      <c r="U67" s="54">
        <f>ROUND(ROUNDDOWN(($J25+$I25+$J26+$I26)/30,1)+ROUNDDOWN(($H25+$G25+$H26)/20,1)+ROUNDDOWN(($E27+$F27)/6,1)+ROUNDDOWN($D27/3,1),0)</f>
        <v>0</v>
      </c>
    </row>
    <row r="68" spans="15:21" ht="13.5">
      <c r="O68" s="257"/>
      <c r="P68" s="159" t="s">
        <v>94</v>
      </c>
      <c r="Q68" s="21" t="s">
        <v>83</v>
      </c>
      <c r="R68" s="54">
        <f>ROUND(ROUNDDOWN((J28+I28+J29+I29)/30,1)+ROUNDDOWN((H28+H29)/15,1)+ROUNDDOWN((G28+F30+E30)/6,1)+ROUNDDOWN(D30/3,1),0)</f>
        <v>0</v>
      </c>
      <c r="S68" s="88"/>
      <c r="T68" s="88"/>
      <c r="U68" s="88"/>
    </row>
    <row r="69" spans="15:21" ht="13.5">
      <c r="O69" s="257"/>
      <c r="P69" s="159"/>
      <c r="Q69" s="21" t="s">
        <v>81</v>
      </c>
      <c r="R69" s="54">
        <f>ROUND(ROUNDDOWN((J28+I28+J29+I29)/30,1)+ROUNDDOWN((H28+H29+G28)/15,1)+ROUNDDOWN((F30+E30)/6,1)+ROUNDDOWN(D30/3,1),0)</f>
        <v>0</v>
      </c>
      <c r="S69" s="88"/>
      <c r="T69" s="88"/>
      <c r="U69" s="88"/>
    </row>
    <row r="70" spans="15:21" ht="13.5">
      <c r="O70" s="257"/>
      <c r="P70" s="159"/>
      <c r="Q70" s="21" t="s">
        <v>82</v>
      </c>
      <c r="R70" s="54">
        <f>ROUND(ROUNDDOWN((J28+I28+J29+I29)/30,1)+ROUNDDOWN((H28+H29)/20,1)+ROUNDDOWN((G28+F30+E30)/6,1)+ROUNDDOWN(D30/3,1),0)</f>
        <v>0</v>
      </c>
      <c r="S70" s="89" t="s">
        <v>84</v>
      </c>
      <c r="T70" s="89"/>
      <c r="U70" s="54">
        <f>ROUND(ROUNDDOWN(($J28+$I28+$J29+$I29)/30,1)+ROUNDDOWN(($H28+$G28+$H29)/20,1)+ROUNDDOWN(($E30+$F30)/6,1)+ROUNDDOWN($D30/3,1),0)</f>
        <v>0</v>
      </c>
    </row>
    <row r="71" spans="15:21" ht="13.5">
      <c r="O71" s="257"/>
      <c r="P71" s="159" t="s">
        <v>95</v>
      </c>
      <c r="Q71" s="21" t="s">
        <v>83</v>
      </c>
      <c r="R71" s="54">
        <f>ROUND(ROUNDDOWN((J31+I31+J32+I32)/30,1)+ROUNDDOWN((H31+H32)/15,1)+ROUNDDOWN((G31+F33+E33)/6,1)+ROUNDDOWN(D33/3,1),0)</f>
        <v>0</v>
      </c>
      <c r="S71" s="88"/>
      <c r="T71" s="88"/>
      <c r="U71" s="88"/>
    </row>
    <row r="72" spans="15:21" ht="13.5">
      <c r="O72" s="257"/>
      <c r="P72" s="159"/>
      <c r="Q72" s="21" t="s">
        <v>81</v>
      </c>
      <c r="R72" s="54">
        <f>ROUND(ROUNDDOWN((J31+I31+J32+I32)/30,1)+ROUNDDOWN((H31+H32+G31)/15,1)+ROUNDDOWN((F33+E33)/6,1)+ROUNDDOWN(D33/3,1),0)</f>
        <v>0</v>
      </c>
      <c r="S72" s="88"/>
      <c r="T72" s="88"/>
      <c r="U72" s="88"/>
    </row>
    <row r="73" spans="15:21" ht="13.5">
      <c r="O73" s="257"/>
      <c r="P73" s="159"/>
      <c r="Q73" s="21" t="s">
        <v>82</v>
      </c>
      <c r="R73" s="54">
        <f>ROUND(ROUNDDOWN((J31+I31+J32+I32)/30,1)+ROUNDDOWN((H31+H32)/20,1)+ROUNDDOWN((G31+F33+E33)/6,1)+ROUNDDOWN(D33/3,1),0)</f>
        <v>0</v>
      </c>
      <c r="S73" s="89" t="s">
        <v>84</v>
      </c>
      <c r="T73" s="89"/>
      <c r="U73" s="54">
        <f>ROUND(ROUNDDOWN(($J31+$I31+$J32+$I32)/30,1)+ROUNDDOWN(($H31+$G31+$H32)/20,1)+ROUNDDOWN(($E33+$F33)/6,1)+ROUNDDOWN($D33/3,1),0)</f>
        <v>0</v>
      </c>
    </row>
    <row r="74" spans="15:21" ht="13.5">
      <c r="O74" s="257"/>
      <c r="P74" s="159" t="s">
        <v>96</v>
      </c>
      <c r="Q74" s="21" t="s">
        <v>83</v>
      </c>
      <c r="R74" s="54">
        <f>ROUND(ROUNDDOWN((J34+I34+J35+I35)/30,1)+ROUNDDOWN((H34+H35)/15,1)+ROUNDDOWN((G34+F36+E36)/6,1)+ROUNDDOWN(D36/3,1),0)</f>
        <v>0</v>
      </c>
      <c r="S74" s="88"/>
      <c r="T74" s="88"/>
      <c r="U74" s="88"/>
    </row>
    <row r="75" spans="15:21" ht="13.5">
      <c r="O75" s="257"/>
      <c r="P75" s="159"/>
      <c r="Q75" s="21" t="s">
        <v>81</v>
      </c>
      <c r="R75" s="54">
        <f>ROUND(ROUNDDOWN((J34+I34+J35+I35)/30,1)+ROUNDDOWN((H34+H35+G34)/15,1)+ROUNDDOWN((F36+E36)/6,1)+ROUNDDOWN(D36/3,1),0)</f>
        <v>0</v>
      </c>
      <c r="S75" s="88"/>
      <c r="T75" s="88"/>
      <c r="U75" s="88"/>
    </row>
    <row r="76" spans="15:21" ht="13.5">
      <c r="O76" s="257"/>
      <c r="P76" s="159"/>
      <c r="Q76" s="21" t="s">
        <v>82</v>
      </c>
      <c r="R76" s="54">
        <f>ROUND(ROUNDDOWN((J34+I34+J35+I35)/30,1)+ROUNDDOWN((H34+H35)/20,1)+ROUNDDOWN((G34+F36+E36)/6,1)+ROUNDDOWN(D36/3,1),0)</f>
        <v>0</v>
      </c>
      <c r="S76" s="89" t="s">
        <v>84</v>
      </c>
      <c r="T76" s="89"/>
      <c r="U76" s="54">
        <f>ROUND(ROUNDDOWN(($J34+$I34+$J35+$I35)/30,1)+ROUNDDOWN(($H34+$G34+$H35)/20,1)+ROUNDDOWN(($E36+$F36)/6,1)+ROUNDDOWN($D36/3,1),0)</f>
        <v>0</v>
      </c>
    </row>
    <row r="77" spans="15:21" ht="13.5">
      <c r="O77" s="257"/>
      <c r="P77" s="159" t="s">
        <v>97</v>
      </c>
      <c r="Q77" s="21" t="s">
        <v>83</v>
      </c>
      <c r="R77" s="54">
        <f>ROUND(ROUNDDOWN((J37+I37+J38+I38)/30,1)+ROUNDDOWN((H37+H38)/15,1)+ROUNDDOWN((G37+F39+E39)/6,1)+ROUNDDOWN(D39/3,1),0)</f>
        <v>0</v>
      </c>
      <c r="S77" s="88"/>
      <c r="T77" s="88"/>
      <c r="U77" s="88"/>
    </row>
    <row r="78" spans="15:21" ht="13.5">
      <c r="O78" s="257"/>
      <c r="P78" s="159"/>
      <c r="Q78" s="21" t="s">
        <v>81</v>
      </c>
      <c r="R78" s="54">
        <f>ROUND(ROUNDDOWN((J37+I37+J38+I38)/30,1)+ROUNDDOWN((H37+H38+G37)/15,1)+ROUNDDOWN((F39+E39)/6,1)+ROUNDDOWN(D39/3,1),0)</f>
        <v>0</v>
      </c>
      <c r="S78" s="88"/>
      <c r="T78" s="88"/>
      <c r="U78" s="88"/>
    </row>
    <row r="79" spans="15:21" ht="13.5">
      <c r="O79" s="257"/>
      <c r="P79" s="159"/>
      <c r="Q79" s="21" t="s">
        <v>82</v>
      </c>
      <c r="R79" s="54">
        <f>ROUND(ROUNDDOWN((J37+I37+J38+I38)/30,1)+ROUNDDOWN((H37+H38)/20,1)+ROUNDDOWN((G37+F39+E39)/6,1)+ROUNDDOWN(D39/3,1),0)</f>
        <v>0</v>
      </c>
      <c r="S79" s="89" t="s">
        <v>84</v>
      </c>
      <c r="T79" s="89"/>
      <c r="U79" s="54">
        <f>ROUND(ROUNDDOWN(($J37+$I37+$J38+$I38)/30,1)+ROUNDDOWN(($H37+$G37+$H38)/20,1)+ROUNDDOWN(($E39+$F39)/6,1)+ROUNDDOWN($D39/3,1),0)</f>
        <v>0</v>
      </c>
    </row>
    <row r="80" spans="15:21" ht="13.5">
      <c r="O80" s="257"/>
      <c r="P80" s="159" t="s">
        <v>98</v>
      </c>
      <c r="Q80" s="21" t="s">
        <v>83</v>
      </c>
      <c r="R80" s="54">
        <f>ROUND(ROUNDDOWN((J40+I40+J41+I41)/30,1)+ROUNDDOWN((H40+H41)/15,1)+ROUNDDOWN((G40+F42+E42)/6,1)+ROUNDDOWN(D42/3,1),0)</f>
        <v>0</v>
      </c>
      <c r="S80" s="88"/>
      <c r="T80" s="88"/>
      <c r="U80" s="88"/>
    </row>
    <row r="81" spans="15:21" ht="13.5">
      <c r="O81" s="257"/>
      <c r="P81" s="159"/>
      <c r="Q81" s="21" t="s">
        <v>81</v>
      </c>
      <c r="R81" s="54">
        <f>ROUND(ROUNDDOWN((J40+I40+J41+I41)/30,1)+ROUNDDOWN((H40+H41+G40)/15,1)+ROUNDDOWN((F42+E42)/6,1)+ROUNDDOWN(D42/3,1),0)</f>
        <v>0</v>
      </c>
      <c r="S81" s="88"/>
      <c r="T81" s="88"/>
      <c r="U81" s="88"/>
    </row>
    <row r="82" spans="15:21" ht="13.5">
      <c r="O82" s="257"/>
      <c r="P82" s="159"/>
      <c r="Q82" s="21" t="s">
        <v>82</v>
      </c>
      <c r="R82" s="54">
        <f>ROUND(ROUNDDOWN((J40+I40+J41+I41)/30,1)+ROUNDDOWN((H40+H41)/20,1)+ROUNDDOWN((G40+F42+E42)/6,1)+ROUNDDOWN(D42/3,1),0)</f>
        <v>0</v>
      </c>
      <c r="S82" s="89" t="s">
        <v>84</v>
      </c>
      <c r="T82" s="89"/>
      <c r="U82" s="54">
        <f>ROUND(ROUNDDOWN(($J40+$I40+$J41+$I41)/30,1)+ROUNDDOWN(($H40+$G40+$H41)/20,1)+ROUNDDOWN(($E42+$F42)/6,1)+ROUNDDOWN($D42/3,1),0)</f>
        <v>0</v>
      </c>
    </row>
    <row r="83" spans="16:18" ht="13.5">
      <c r="P83" s="7"/>
      <c r="Q83" s="90"/>
      <c r="R83" s="91"/>
    </row>
    <row r="84" spans="16:18" ht="13.5">
      <c r="P84" s="7"/>
      <c r="Q84" s="7"/>
      <c r="R84" s="91"/>
    </row>
    <row r="85" spans="16:18" ht="13.5">
      <c r="P85" s="7"/>
      <c r="Q85" s="7"/>
      <c r="R85" s="91"/>
    </row>
    <row r="86" spans="16:18" ht="13.5">
      <c r="P86" s="7"/>
      <c r="Q86" s="7"/>
      <c r="R86" s="91"/>
    </row>
    <row r="87" spans="16:18" ht="13.5">
      <c r="P87" s="7"/>
      <c r="Q87" s="7"/>
      <c r="R87" s="91"/>
    </row>
    <row r="88" spans="16:18" ht="13.5">
      <c r="P88" s="7"/>
      <c r="Q88" s="7"/>
      <c r="R88" s="91"/>
    </row>
    <row r="89" spans="16:18" ht="13.5">
      <c r="P89" s="7"/>
      <c r="Q89" s="7"/>
      <c r="R89" s="91"/>
    </row>
    <row r="90" spans="16:18" ht="13.5">
      <c r="P90" s="7"/>
      <c r="Q90" s="7"/>
      <c r="R90" s="91"/>
    </row>
    <row r="91" spans="16:18" ht="13.5">
      <c r="P91" s="7"/>
      <c r="Q91" s="7"/>
      <c r="R91" s="91"/>
    </row>
    <row r="92" spans="16:18" ht="13.5">
      <c r="P92" s="7"/>
      <c r="Q92" s="7"/>
      <c r="R92" s="91"/>
    </row>
    <row r="93" spans="16:18" ht="13.5">
      <c r="P93" s="7"/>
      <c r="Q93" s="7"/>
      <c r="R93" s="91"/>
    </row>
    <row r="94" spans="16:18" ht="13.5">
      <c r="P94" s="7"/>
      <c r="Q94" s="7"/>
      <c r="R94" s="91"/>
    </row>
    <row r="95" ht="13.5">
      <c r="Q95" s="87"/>
    </row>
    <row r="96" ht="13.5">
      <c r="Q96" s="87"/>
    </row>
    <row r="97" ht="13.5">
      <c r="Q97" s="87"/>
    </row>
  </sheetData>
  <sheetProtection password="CAB1" sheet="1"/>
  <mergeCells count="311">
    <mergeCell ref="A1:B1"/>
    <mergeCell ref="M10:M12"/>
    <mergeCell ref="O25:O27"/>
    <mergeCell ref="Q25:Q27"/>
    <mergeCell ref="P25:P27"/>
    <mergeCell ref="N31:N33"/>
    <mergeCell ref="O31:O33"/>
    <mergeCell ref="Q31:Q33"/>
    <mergeCell ref="P31:P33"/>
    <mergeCell ref="N22:N24"/>
    <mergeCell ref="P28:P30"/>
    <mergeCell ref="AA40:AA42"/>
    <mergeCell ref="X34:X36"/>
    <mergeCell ref="R3:R6"/>
    <mergeCell ref="W37:W39"/>
    <mergeCell ref="R40:R42"/>
    <mergeCell ref="R19:R21"/>
    <mergeCell ref="R22:R24"/>
    <mergeCell ref="X37:X39"/>
    <mergeCell ref="R25:R27"/>
    <mergeCell ref="R34:R36"/>
    <mergeCell ref="AF40:AF42"/>
    <mergeCell ref="C2:I2"/>
    <mergeCell ref="AF37:AF39"/>
    <mergeCell ref="N40:N42"/>
    <mergeCell ref="O40:O42"/>
    <mergeCell ref="Q40:Q42"/>
    <mergeCell ref="Y37:Y39"/>
    <mergeCell ref="Z37:Z39"/>
    <mergeCell ref="AA37:AA39"/>
    <mergeCell ref="AE37:AE39"/>
    <mergeCell ref="V40:V42"/>
    <mergeCell ref="W40:W42"/>
    <mergeCell ref="X40:X42"/>
    <mergeCell ref="AB40:AB42"/>
    <mergeCell ref="AB37:AB39"/>
    <mergeCell ref="AC40:AC42"/>
    <mergeCell ref="AE40:AE42"/>
    <mergeCell ref="Y40:Y42"/>
    <mergeCell ref="Z40:Z42"/>
    <mergeCell ref="N37:N39"/>
    <mergeCell ref="O37:O39"/>
    <mergeCell ref="Q37:Q39"/>
    <mergeCell ref="S37:S39"/>
    <mergeCell ref="V37:V39"/>
    <mergeCell ref="R37:R39"/>
    <mergeCell ref="P37:P39"/>
    <mergeCell ref="T37:T39"/>
    <mergeCell ref="S40:S42"/>
    <mergeCell ref="AF31:AF33"/>
    <mergeCell ref="N34:N36"/>
    <mergeCell ref="O34:O36"/>
    <mergeCell ref="Q34:Q36"/>
    <mergeCell ref="S34:S36"/>
    <mergeCell ref="V34:V36"/>
    <mergeCell ref="AF34:AF36"/>
    <mergeCell ref="Y34:Y36"/>
    <mergeCell ref="Z34:Z36"/>
    <mergeCell ref="AB31:AB33"/>
    <mergeCell ref="AE34:AE36"/>
    <mergeCell ref="AE31:AE33"/>
    <mergeCell ref="Y31:Y33"/>
    <mergeCell ref="Z31:Z33"/>
    <mergeCell ref="AA31:AA33"/>
    <mergeCell ref="AC34:AC36"/>
    <mergeCell ref="AC31:AC33"/>
    <mergeCell ref="W31:W33"/>
    <mergeCell ref="X31:X33"/>
    <mergeCell ref="AA34:AA36"/>
    <mergeCell ref="N28:N30"/>
    <mergeCell ref="O28:O30"/>
    <mergeCell ref="Q28:Q30"/>
    <mergeCell ref="S28:S30"/>
    <mergeCell ref="V28:V30"/>
    <mergeCell ref="Y28:Y30"/>
    <mergeCell ref="Z28:Z30"/>
    <mergeCell ref="AF28:AF30"/>
    <mergeCell ref="U28:U30"/>
    <mergeCell ref="AE28:AE30"/>
    <mergeCell ref="W28:W30"/>
    <mergeCell ref="X28:X30"/>
    <mergeCell ref="AB28:AB30"/>
    <mergeCell ref="R28:R30"/>
    <mergeCell ref="Z22:Z24"/>
    <mergeCell ref="AA22:AA24"/>
    <mergeCell ref="AE22:AE24"/>
    <mergeCell ref="AF22:AF24"/>
    <mergeCell ref="AE25:AE27"/>
    <mergeCell ref="AF25:AF27"/>
    <mergeCell ref="AA25:AA27"/>
    <mergeCell ref="S25:S27"/>
    <mergeCell ref="V25:V27"/>
    <mergeCell ref="AB25:AB27"/>
    <mergeCell ref="U25:U27"/>
    <mergeCell ref="X22:X24"/>
    <mergeCell ref="Z25:Z27"/>
    <mergeCell ref="W25:W27"/>
    <mergeCell ref="X25:X27"/>
    <mergeCell ref="Y25:Y27"/>
    <mergeCell ref="O22:O24"/>
    <mergeCell ref="Q22:Q24"/>
    <mergeCell ref="S22:S24"/>
    <mergeCell ref="V22:V24"/>
    <mergeCell ref="W22:W24"/>
    <mergeCell ref="U22:U24"/>
    <mergeCell ref="Q19:Q21"/>
    <mergeCell ref="S19:S21"/>
    <mergeCell ref="V19:V21"/>
    <mergeCell ref="W19:W21"/>
    <mergeCell ref="AF19:AF21"/>
    <mergeCell ref="X19:X21"/>
    <mergeCell ref="Y19:Y21"/>
    <mergeCell ref="Z19:Z21"/>
    <mergeCell ref="AE19:AE21"/>
    <mergeCell ref="AF13:AF15"/>
    <mergeCell ref="Q16:Q18"/>
    <mergeCell ref="S16:S18"/>
    <mergeCell ref="V16:V18"/>
    <mergeCell ref="W16:W18"/>
    <mergeCell ref="X16:X18"/>
    <mergeCell ref="AE16:AE18"/>
    <mergeCell ref="AF16:AF18"/>
    <mergeCell ref="U13:U15"/>
    <mergeCell ref="U16:U18"/>
    <mergeCell ref="AF10:AF12"/>
    <mergeCell ref="Q13:Q15"/>
    <mergeCell ref="S13:S15"/>
    <mergeCell ref="V13:V15"/>
    <mergeCell ref="W13:W15"/>
    <mergeCell ref="X13:X15"/>
    <mergeCell ref="Y13:Y15"/>
    <mergeCell ref="Z13:Z15"/>
    <mergeCell ref="AA13:AA15"/>
    <mergeCell ref="AE13:AE15"/>
    <mergeCell ref="X10:X12"/>
    <mergeCell ref="O74:O76"/>
    <mergeCell ref="AD28:AD30"/>
    <mergeCell ref="AD31:AD33"/>
    <mergeCell ref="AD34:AD36"/>
    <mergeCell ref="AD37:AD39"/>
    <mergeCell ref="AD40:AD42"/>
    <mergeCell ref="Y10:Y12"/>
    <mergeCell ref="AD10:AD12"/>
    <mergeCell ref="O19:O21"/>
    <mergeCell ref="S31:S33"/>
    <mergeCell ref="O77:O79"/>
    <mergeCell ref="O80:O82"/>
    <mergeCell ref="O50:O52"/>
    <mergeCell ref="O53:O55"/>
    <mergeCell ref="O56:O58"/>
    <mergeCell ref="O59:O61"/>
    <mergeCell ref="O62:O64"/>
    <mergeCell ref="O65:O67"/>
    <mergeCell ref="R31:R33"/>
    <mergeCell ref="O68:O70"/>
    <mergeCell ref="O71:O73"/>
    <mergeCell ref="Y7:Y9"/>
    <mergeCell ref="Z7:Z9"/>
    <mergeCell ref="O47:O49"/>
    <mergeCell ref="M40:M42"/>
    <mergeCell ref="M13:M15"/>
    <mergeCell ref="M16:M18"/>
    <mergeCell ref="M19:M21"/>
    <mergeCell ref="M22:M24"/>
    <mergeCell ref="N16:N18"/>
    <mergeCell ref="O16:O18"/>
    <mergeCell ref="AF5:AF6"/>
    <mergeCell ref="O3:O6"/>
    <mergeCell ref="X3:X6"/>
    <mergeCell ref="Y3:AE3"/>
    <mergeCell ref="Q10:Q12"/>
    <mergeCell ref="R10:R12"/>
    <mergeCell ref="R13:R15"/>
    <mergeCell ref="R16:R18"/>
    <mergeCell ref="V10:V12"/>
    <mergeCell ref="A2:B2"/>
    <mergeCell ref="N3:N6"/>
    <mergeCell ref="D6:J6"/>
    <mergeCell ref="M31:M33"/>
    <mergeCell ref="N10:N12"/>
    <mergeCell ref="M28:M30"/>
    <mergeCell ref="N13:N15"/>
    <mergeCell ref="N19:N21"/>
    <mergeCell ref="O13:O15"/>
    <mergeCell ref="B4:B6"/>
    <mergeCell ref="L4:M6"/>
    <mergeCell ref="D4:D5"/>
    <mergeCell ref="K4:K6"/>
    <mergeCell ref="F4:F5"/>
    <mergeCell ref="S10:S12"/>
    <mergeCell ref="O10:O12"/>
    <mergeCell ref="A16:A18"/>
    <mergeCell ref="A19:A21"/>
    <mergeCell ref="A25:A27"/>
    <mergeCell ref="A22:A24"/>
    <mergeCell ref="E4:E5"/>
    <mergeCell ref="U7:U9"/>
    <mergeCell ref="Q7:Q9"/>
    <mergeCell ref="A3:A6"/>
    <mergeCell ref="R7:R9"/>
    <mergeCell ref="C4:C6"/>
    <mergeCell ref="O7:O9"/>
    <mergeCell ref="A40:A42"/>
    <mergeCell ref="M7:M9"/>
    <mergeCell ref="A31:A33"/>
    <mergeCell ref="M34:M36"/>
    <mergeCell ref="M37:M39"/>
    <mergeCell ref="N25:N27"/>
    <mergeCell ref="A7:A9"/>
    <mergeCell ref="N7:N9"/>
    <mergeCell ref="A13:A15"/>
    <mergeCell ref="M25:M27"/>
    <mergeCell ref="AC13:AC15"/>
    <mergeCell ref="AC22:AC24"/>
    <mergeCell ref="AC28:AC30"/>
    <mergeCell ref="AE7:AE9"/>
    <mergeCell ref="V7:V9"/>
    <mergeCell ref="W7:W9"/>
    <mergeCell ref="X7:X9"/>
    <mergeCell ref="Z10:Z12"/>
    <mergeCell ref="AA10:AA12"/>
    <mergeCell ref="AE10:AE12"/>
    <mergeCell ref="AD19:AD21"/>
    <mergeCell ref="AD22:AD24"/>
    <mergeCell ref="AA19:AA21"/>
    <mergeCell ref="U3:U6"/>
    <mergeCell ref="A34:A36"/>
    <mergeCell ref="AB16:AB18"/>
    <mergeCell ref="AB10:AB12"/>
    <mergeCell ref="AA28:AA30"/>
    <mergeCell ref="H4:H5"/>
    <mergeCell ref="A37:A39"/>
    <mergeCell ref="A28:A30"/>
    <mergeCell ref="A10:A12"/>
    <mergeCell ref="AC37:AC39"/>
    <mergeCell ref="AC10:AC12"/>
    <mergeCell ref="W34:W36"/>
    <mergeCell ref="Y22:Y24"/>
    <mergeCell ref="V31:V33"/>
    <mergeCell ref="AB34:AB36"/>
    <mergeCell ref="AB13:AB15"/>
    <mergeCell ref="AA1:AF1"/>
    <mergeCell ref="AD25:AD27"/>
    <mergeCell ref="AD7:AD9"/>
    <mergeCell ref="AD13:AD15"/>
    <mergeCell ref="AF7:AF9"/>
    <mergeCell ref="AC25:AC27"/>
    <mergeCell ref="AD16:AD18"/>
    <mergeCell ref="AB19:AB21"/>
    <mergeCell ref="AB22:AB24"/>
    <mergeCell ref="AA7:AA9"/>
    <mergeCell ref="I4:I5"/>
    <mergeCell ref="J4:J5"/>
    <mergeCell ref="V4:V6"/>
    <mergeCell ref="W4:W6"/>
    <mergeCell ref="V3:W3"/>
    <mergeCell ref="P3:P6"/>
    <mergeCell ref="Q3:Q6"/>
    <mergeCell ref="T3:T6"/>
    <mergeCell ref="B3:M3"/>
    <mergeCell ref="G4:G5"/>
    <mergeCell ref="S7:S9"/>
    <mergeCell ref="S3:S6"/>
    <mergeCell ref="U19:U21"/>
    <mergeCell ref="U40:U42"/>
    <mergeCell ref="W10:W12"/>
    <mergeCell ref="U10:U12"/>
    <mergeCell ref="U34:U36"/>
    <mergeCell ref="U37:U39"/>
    <mergeCell ref="U31:U33"/>
    <mergeCell ref="T7:T9"/>
    <mergeCell ref="Y4:AA5"/>
    <mergeCell ref="AB4:AD5"/>
    <mergeCell ref="AE4:AE6"/>
    <mergeCell ref="AC16:AC18"/>
    <mergeCell ref="AC19:AC21"/>
    <mergeCell ref="Y16:Y18"/>
    <mergeCell ref="Z16:Z18"/>
    <mergeCell ref="AA16:AA18"/>
    <mergeCell ref="AC7:AC9"/>
    <mergeCell ref="AB7:AB9"/>
    <mergeCell ref="P7:P9"/>
    <mergeCell ref="P10:P12"/>
    <mergeCell ref="P13:P15"/>
    <mergeCell ref="P16:P18"/>
    <mergeCell ref="P19:P21"/>
    <mergeCell ref="P22:P24"/>
    <mergeCell ref="P40:P42"/>
    <mergeCell ref="P47:P49"/>
    <mergeCell ref="P71:P73"/>
    <mergeCell ref="P74:P76"/>
    <mergeCell ref="P50:P52"/>
    <mergeCell ref="T25:T27"/>
    <mergeCell ref="P34:P36"/>
    <mergeCell ref="T28:T30"/>
    <mergeCell ref="T31:T33"/>
    <mergeCell ref="T34:T36"/>
    <mergeCell ref="P77:P79"/>
    <mergeCell ref="P80:P82"/>
    <mergeCell ref="P53:P55"/>
    <mergeCell ref="P56:P58"/>
    <mergeCell ref="P59:P61"/>
    <mergeCell ref="P62:P64"/>
    <mergeCell ref="P65:P67"/>
    <mergeCell ref="P68:P70"/>
    <mergeCell ref="T40:T42"/>
    <mergeCell ref="T10:T12"/>
    <mergeCell ref="T13:T15"/>
    <mergeCell ref="T16:T18"/>
    <mergeCell ref="T19:T21"/>
    <mergeCell ref="T22:T24"/>
  </mergeCells>
  <conditionalFormatting sqref="AF7 AF10">
    <cfRule type="cellIs" priority="6" dxfId="6" operator="lessThan" stopIfTrue="1">
      <formula>0</formula>
    </cfRule>
  </conditionalFormatting>
  <conditionalFormatting sqref="AF40 AF37 AF34">
    <cfRule type="cellIs" priority="1" dxfId="6" operator="lessThan" stopIfTrue="1">
      <formula>0</formula>
    </cfRule>
  </conditionalFormatting>
  <conditionalFormatting sqref="AF13">
    <cfRule type="cellIs" priority="5" dxfId="6" operator="lessThan" stopIfTrue="1">
      <formula>0</formula>
    </cfRule>
  </conditionalFormatting>
  <conditionalFormatting sqref="AF16">
    <cfRule type="cellIs" priority="4" dxfId="6" operator="lessThan" stopIfTrue="1">
      <formula>0</formula>
    </cfRule>
  </conditionalFormatting>
  <conditionalFormatting sqref="AF22 AF19">
    <cfRule type="cellIs" priority="3" dxfId="6" operator="lessThan" stopIfTrue="1">
      <formula>0</formula>
    </cfRule>
  </conditionalFormatting>
  <conditionalFormatting sqref="AF31 AF28 AF25">
    <cfRule type="cellIs" priority="2" dxfId="6" operator="lessThan" stopIfTrue="1">
      <formula>0</formula>
    </cfRule>
  </conditionalFormatting>
  <dataValidations count="4">
    <dataValidation type="list" allowBlank="1" showInputMessage="1" showErrorMessage="1" sqref="K7:K42">
      <formula1>$K$47:$K$48</formula1>
    </dataValidation>
    <dataValidation type="list" allowBlank="1" showInputMessage="1" showErrorMessage="1" sqref="U7:U42">
      <formula1>$U$44:$U$45</formula1>
    </dataValidation>
    <dataValidation type="list" allowBlank="1" showInputMessage="1" showErrorMessage="1" sqref="Q7:Q42">
      <formula1>$N$47:$N$50</formula1>
    </dataValidation>
    <dataValidation type="list" allowBlank="1" showInputMessage="1" showErrorMessage="1" sqref="W7:W9 T7:T42">
      <formula1>"1"</formula1>
    </dataValidation>
  </dataValidations>
  <printOptions/>
  <pageMargins left="0.4330708661417323" right="0.31496062992125984" top="0.8267716535433072" bottom="0.2362204724409449" header="0.5511811023622047" footer="0.2755905511811024"/>
  <pageSetup cellComments="asDisplayed" fitToHeight="0" horizontalDpi="600" verticalDpi="600" orientation="landscape" pageOrder="overThenDown" paperSize="9" scale="65" r:id="rId4"/>
  <headerFooter alignWithMargins="0">
    <oddHeader>&amp;L&amp;"ＭＳ Ｐゴシック,太字"&amp;16 令和４年度　保育施設職員配置状況確認書（様式１（幼稚園型認定こども園））&amp;R&amp;"ＭＳ Ｐゴシック,太字"※水色の部分は計算式が入っているため，入力できません。</oddHeader>
  </headerFooter>
  <rowBreaks count="1" manualBreakCount="1">
    <brk id="24" max="30" man="1"/>
  </rowBreaks>
  <drawing r:id="rId3"/>
  <legacyDrawing r:id="rId2"/>
</worksheet>
</file>

<file path=xl/worksheets/sheet2.xml><?xml version="1.0" encoding="utf-8"?>
<worksheet xmlns="http://schemas.openxmlformats.org/spreadsheetml/2006/main" xmlns:r="http://schemas.openxmlformats.org/officeDocument/2006/relationships">
  <dimension ref="A1:U55"/>
  <sheetViews>
    <sheetView view="pageBreakPreview" zoomScale="75" zoomScaleNormal="80" zoomScaleSheetLayoutView="75" zoomScalePageLayoutView="70" workbookViewId="0" topLeftCell="A1">
      <selection activeCell="A1" sqref="A1"/>
    </sheetView>
  </sheetViews>
  <sheetFormatPr defaultColWidth="9.00390625" defaultRowHeight="13.5"/>
  <cols>
    <col min="1" max="1" width="4.50390625" style="1" customWidth="1"/>
    <col min="2" max="2" width="17.25390625" style="1" customWidth="1"/>
    <col min="3" max="3" width="14.875" style="1" customWidth="1"/>
    <col min="4" max="5" width="10.625" style="1" customWidth="1"/>
    <col min="6" max="17" width="9.25390625" style="1" customWidth="1"/>
    <col min="18" max="18" width="8.125" style="1" customWidth="1"/>
    <col min="19" max="28" width="7.25390625" style="1" customWidth="1"/>
    <col min="29" max="29" width="10.375" style="1" customWidth="1"/>
    <col min="30" max="30" width="17.375" style="1" customWidth="1"/>
    <col min="31" max="16384" width="9.00390625" style="1" customWidth="1"/>
  </cols>
  <sheetData>
    <row r="1" spans="1:15" ht="18" customHeight="1" thickBot="1">
      <c r="A1" s="8"/>
      <c r="B1" s="147" t="s">
        <v>139</v>
      </c>
      <c r="C1" s="148">
        <f>'様式１'!C1</f>
        <v>0</v>
      </c>
      <c r="D1" s="9"/>
      <c r="E1" s="9"/>
      <c r="F1" s="11"/>
      <c r="G1" s="13"/>
      <c r="H1" s="13"/>
      <c r="I1" s="13"/>
      <c r="J1" s="13"/>
      <c r="L1" s="14"/>
      <c r="M1" s="15"/>
      <c r="N1" s="14"/>
      <c r="O1" s="14"/>
    </row>
    <row r="2" spans="1:18" ht="21.75" customHeight="1" thickBot="1" thickTop="1">
      <c r="A2" s="124"/>
      <c r="B2" s="124" t="s">
        <v>135</v>
      </c>
      <c r="C2" s="261">
        <f>'様式１'!C2</f>
        <v>0</v>
      </c>
      <c r="D2" s="262"/>
      <c r="E2" s="262"/>
      <c r="F2" s="144"/>
      <c r="G2" s="126"/>
      <c r="H2" s="126"/>
      <c r="I2" s="126"/>
      <c r="J2" s="127"/>
      <c r="K2" s="127"/>
      <c r="L2" s="127"/>
      <c r="M2" s="127"/>
      <c r="N2" s="127"/>
      <c r="O2" s="127"/>
      <c r="P2" s="7"/>
      <c r="Q2" s="7"/>
      <c r="R2" s="7"/>
    </row>
    <row r="3" spans="1:18" ht="21.75" customHeight="1" thickTop="1">
      <c r="A3" s="124"/>
      <c r="B3" s="124"/>
      <c r="C3" s="127"/>
      <c r="D3" s="127"/>
      <c r="E3" s="127"/>
      <c r="F3" s="126"/>
      <c r="G3" s="126"/>
      <c r="H3" s="128"/>
      <c r="I3" s="126"/>
      <c r="J3" s="127"/>
      <c r="K3" s="127"/>
      <c r="L3" s="127"/>
      <c r="M3" s="127"/>
      <c r="N3" s="127"/>
      <c r="O3" s="127"/>
      <c r="P3" s="7"/>
      <c r="Q3" s="7"/>
      <c r="R3" s="7"/>
    </row>
    <row r="4" spans="1:18" ht="18" customHeight="1">
      <c r="A4" s="16"/>
      <c r="B4" s="16"/>
      <c r="C4" s="16"/>
      <c r="D4" s="16"/>
      <c r="E4" s="16"/>
      <c r="F4" s="263"/>
      <c r="G4" s="263"/>
      <c r="H4" s="91"/>
      <c r="I4" s="263"/>
      <c r="J4" s="263"/>
      <c r="K4" s="91"/>
      <c r="L4" s="7"/>
      <c r="M4" s="7"/>
      <c r="N4" s="7"/>
      <c r="O4" s="7"/>
      <c r="P4" s="7"/>
      <c r="Q4" s="7"/>
      <c r="R4" s="7"/>
    </row>
    <row r="5" spans="1:18" ht="24.75" customHeight="1" thickBot="1">
      <c r="A5" s="18" t="s">
        <v>128</v>
      </c>
      <c r="B5" s="18"/>
      <c r="C5" s="19"/>
      <c r="D5" s="19"/>
      <c r="E5" s="19"/>
      <c r="R5" s="91"/>
    </row>
    <row r="6" spans="1:18" ht="28.5" customHeight="1">
      <c r="A6" s="264" t="s">
        <v>14</v>
      </c>
      <c r="B6" s="266" t="s">
        <v>129</v>
      </c>
      <c r="C6" s="267"/>
      <c r="D6" s="279" t="s">
        <v>130</v>
      </c>
      <c r="E6" s="277"/>
      <c r="F6" s="270" t="s">
        <v>131</v>
      </c>
      <c r="G6" s="271"/>
      <c r="H6" s="271"/>
      <c r="I6" s="271"/>
      <c r="J6" s="271"/>
      <c r="K6" s="271"/>
      <c r="L6" s="271"/>
      <c r="M6" s="271"/>
      <c r="N6" s="271"/>
      <c r="O6" s="271"/>
      <c r="P6" s="271"/>
      <c r="Q6" s="272"/>
      <c r="R6" s="7"/>
    </row>
    <row r="7" spans="1:18" ht="27" customHeight="1">
      <c r="A7" s="265"/>
      <c r="B7" s="268"/>
      <c r="C7" s="269"/>
      <c r="D7" s="129" t="s">
        <v>132</v>
      </c>
      <c r="E7" s="139" t="s">
        <v>133</v>
      </c>
      <c r="F7" s="123">
        <v>4</v>
      </c>
      <c r="G7" s="121">
        <v>5</v>
      </c>
      <c r="H7" s="121">
        <v>6</v>
      </c>
      <c r="I7" s="121">
        <v>7</v>
      </c>
      <c r="J7" s="121">
        <v>8</v>
      </c>
      <c r="K7" s="121">
        <v>9</v>
      </c>
      <c r="L7" s="121">
        <v>10</v>
      </c>
      <c r="M7" s="121">
        <v>11</v>
      </c>
      <c r="N7" s="121">
        <v>12</v>
      </c>
      <c r="O7" s="121">
        <v>1</v>
      </c>
      <c r="P7" s="121">
        <v>2</v>
      </c>
      <c r="Q7" s="122">
        <v>3</v>
      </c>
      <c r="R7" s="7"/>
    </row>
    <row r="8" spans="1:18" ht="22.5" customHeight="1">
      <c r="A8" s="21">
        <v>1</v>
      </c>
      <c r="B8" s="273"/>
      <c r="C8" s="274"/>
      <c r="D8" s="130"/>
      <c r="E8" s="140"/>
      <c r="F8" s="131"/>
      <c r="G8" s="132"/>
      <c r="H8" s="133"/>
      <c r="I8" s="132"/>
      <c r="J8" s="133"/>
      <c r="K8" s="132"/>
      <c r="L8" s="133"/>
      <c r="M8" s="132"/>
      <c r="N8" s="133"/>
      <c r="O8" s="132"/>
      <c r="P8" s="133"/>
      <c r="Q8" s="134"/>
      <c r="R8" s="7"/>
    </row>
    <row r="9" spans="1:18" ht="22.5" customHeight="1">
      <c r="A9" s="21">
        <v>2</v>
      </c>
      <c r="B9" s="273"/>
      <c r="C9" s="274"/>
      <c r="D9" s="130"/>
      <c r="E9" s="140"/>
      <c r="F9" s="131"/>
      <c r="G9" s="132"/>
      <c r="H9" s="133"/>
      <c r="I9" s="132"/>
      <c r="J9" s="133"/>
      <c r="K9" s="132"/>
      <c r="L9" s="133"/>
      <c r="M9" s="132"/>
      <c r="N9" s="133"/>
      <c r="O9" s="132"/>
      <c r="P9" s="133"/>
      <c r="Q9" s="134"/>
      <c r="R9" s="7"/>
    </row>
    <row r="10" spans="1:18" ht="22.5" customHeight="1">
      <c r="A10" s="21">
        <v>3</v>
      </c>
      <c r="B10" s="273"/>
      <c r="C10" s="274"/>
      <c r="D10" s="130"/>
      <c r="E10" s="140"/>
      <c r="F10" s="131"/>
      <c r="G10" s="132"/>
      <c r="H10" s="133"/>
      <c r="I10" s="132"/>
      <c r="J10" s="133"/>
      <c r="K10" s="132"/>
      <c r="L10" s="133"/>
      <c r="M10" s="132"/>
      <c r="N10" s="133"/>
      <c r="O10" s="132"/>
      <c r="P10" s="133"/>
      <c r="Q10" s="134"/>
      <c r="R10" s="7"/>
    </row>
    <row r="11" spans="1:18" ht="22.5" customHeight="1">
      <c r="A11" s="21">
        <v>4</v>
      </c>
      <c r="B11" s="273"/>
      <c r="C11" s="274"/>
      <c r="D11" s="130"/>
      <c r="E11" s="140"/>
      <c r="F11" s="131"/>
      <c r="G11" s="132"/>
      <c r="H11" s="133"/>
      <c r="I11" s="132"/>
      <c r="J11" s="133"/>
      <c r="K11" s="132"/>
      <c r="L11" s="133"/>
      <c r="M11" s="132"/>
      <c r="N11" s="133"/>
      <c r="O11" s="132"/>
      <c r="P11" s="133"/>
      <c r="Q11" s="134"/>
      <c r="R11" s="7"/>
    </row>
    <row r="12" spans="1:18" ht="22.5" customHeight="1">
      <c r="A12" s="21">
        <v>5</v>
      </c>
      <c r="B12" s="273"/>
      <c r="C12" s="274"/>
      <c r="D12" s="130"/>
      <c r="E12" s="140"/>
      <c r="F12" s="131"/>
      <c r="G12" s="132"/>
      <c r="H12" s="133"/>
      <c r="I12" s="132"/>
      <c r="J12" s="133"/>
      <c r="K12" s="132"/>
      <c r="L12" s="133"/>
      <c r="M12" s="132"/>
      <c r="N12" s="133"/>
      <c r="O12" s="132"/>
      <c r="P12" s="133"/>
      <c r="Q12" s="134"/>
      <c r="R12" s="7"/>
    </row>
    <row r="13" spans="1:18" ht="22.5" customHeight="1">
      <c r="A13" s="21">
        <v>6</v>
      </c>
      <c r="B13" s="273"/>
      <c r="C13" s="274"/>
      <c r="D13" s="130"/>
      <c r="E13" s="140"/>
      <c r="F13" s="131"/>
      <c r="G13" s="132"/>
      <c r="H13" s="133"/>
      <c r="I13" s="132"/>
      <c r="J13" s="133"/>
      <c r="K13" s="132"/>
      <c r="L13" s="133"/>
      <c r="M13" s="132"/>
      <c r="N13" s="133"/>
      <c r="O13" s="132"/>
      <c r="P13" s="133"/>
      <c r="Q13" s="134"/>
      <c r="R13" s="7"/>
    </row>
    <row r="14" spans="1:18" ht="22.5" customHeight="1">
      <c r="A14" s="21">
        <v>7</v>
      </c>
      <c r="B14" s="273"/>
      <c r="C14" s="274"/>
      <c r="D14" s="130"/>
      <c r="E14" s="140"/>
      <c r="F14" s="131"/>
      <c r="G14" s="132"/>
      <c r="H14" s="133"/>
      <c r="I14" s="132"/>
      <c r="J14" s="133"/>
      <c r="K14" s="132"/>
      <c r="L14" s="133"/>
      <c r="M14" s="132"/>
      <c r="N14" s="133"/>
      <c r="O14" s="132"/>
      <c r="P14" s="133"/>
      <c r="Q14" s="134"/>
      <c r="R14" s="7"/>
    </row>
    <row r="15" spans="1:18" ht="22.5" customHeight="1">
      <c r="A15" s="21">
        <v>8</v>
      </c>
      <c r="B15" s="273"/>
      <c r="C15" s="274"/>
      <c r="D15" s="130"/>
      <c r="E15" s="140"/>
      <c r="F15" s="131"/>
      <c r="G15" s="132"/>
      <c r="H15" s="133"/>
      <c r="I15" s="132"/>
      <c r="J15" s="133"/>
      <c r="K15" s="132"/>
      <c r="L15" s="133"/>
      <c r="M15" s="132"/>
      <c r="N15" s="133"/>
      <c r="O15" s="132"/>
      <c r="P15" s="133"/>
      <c r="Q15" s="134"/>
      <c r="R15" s="7"/>
    </row>
    <row r="16" spans="1:18" ht="22.5" customHeight="1">
      <c r="A16" s="21">
        <v>9</v>
      </c>
      <c r="B16" s="273"/>
      <c r="C16" s="274"/>
      <c r="D16" s="130"/>
      <c r="E16" s="140"/>
      <c r="F16" s="131"/>
      <c r="G16" s="132"/>
      <c r="H16" s="133"/>
      <c r="I16" s="132"/>
      <c r="J16" s="133"/>
      <c r="K16" s="132"/>
      <c r="L16" s="133"/>
      <c r="M16" s="132"/>
      <c r="N16" s="133"/>
      <c r="O16" s="132"/>
      <c r="P16" s="133"/>
      <c r="Q16" s="134"/>
      <c r="R16" s="7"/>
    </row>
    <row r="17" spans="1:18" ht="22.5" customHeight="1">
      <c r="A17" s="21">
        <v>10</v>
      </c>
      <c r="B17" s="273"/>
      <c r="C17" s="274"/>
      <c r="D17" s="130"/>
      <c r="E17" s="140"/>
      <c r="F17" s="131"/>
      <c r="G17" s="132"/>
      <c r="H17" s="133"/>
      <c r="I17" s="132"/>
      <c r="J17" s="133"/>
      <c r="K17" s="132"/>
      <c r="L17" s="133"/>
      <c r="M17" s="132"/>
      <c r="N17" s="133"/>
      <c r="O17" s="132"/>
      <c r="P17" s="133"/>
      <c r="Q17" s="134"/>
      <c r="R17" s="7"/>
    </row>
    <row r="18" spans="1:18" ht="22.5" customHeight="1">
      <c r="A18" s="21">
        <v>11</v>
      </c>
      <c r="B18" s="273"/>
      <c r="C18" s="274"/>
      <c r="D18" s="130"/>
      <c r="E18" s="140"/>
      <c r="F18" s="131"/>
      <c r="G18" s="132"/>
      <c r="H18" s="133"/>
      <c r="I18" s="132"/>
      <c r="J18" s="133"/>
      <c r="K18" s="132"/>
      <c r="L18" s="133"/>
      <c r="M18" s="132"/>
      <c r="N18" s="133"/>
      <c r="O18" s="132"/>
      <c r="P18" s="133"/>
      <c r="Q18" s="134"/>
      <c r="R18" s="7"/>
    </row>
    <row r="19" spans="1:18" ht="22.5" customHeight="1">
      <c r="A19" s="21">
        <v>12</v>
      </c>
      <c r="B19" s="273"/>
      <c r="C19" s="274"/>
      <c r="D19" s="130"/>
      <c r="E19" s="140"/>
      <c r="F19" s="131"/>
      <c r="G19" s="132"/>
      <c r="H19" s="133"/>
      <c r="I19" s="132"/>
      <c r="J19" s="133"/>
      <c r="K19" s="132"/>
      <c r="L19" s="133"/>
      <c r="M19" s="132"/>
      <c r="N19" s="133"/>
      <c r="O19" s="132"/>
      <c r="P19" s="133"/>
      <c r="Q19" s="134"/>
      <c r="R19" s="7"/>
    </row>
    <row r="20" spans="1:18" ht="22.5" customHeight="1">
      <c r="A20" s="21">
        <v>13</v>
      </c>
      <c r="B20" s="273"/>
      <c r="C20" s="274"/>
      <c r="D20" s="130"/>
      <c r="E20" s="140"/>
      <c r="F20" s="131"/>
      <c r="G20" s="132"/>
      <c r="H20" s="133"/>
      <c r="I20" s="132"/>
      <c r="J20" s="133"/>
      <c r="K20" s="132"/>
      <c r="L20" s="133"/>
      <c r="M20" s="132"/>
      <c r="N20" s="133"/>
      <c r="O20" s="132"/>
      <c r="P20" s="133"/>
      <c r="Q20" s="134"/>
      <c r="R20" s="7"/>
    </row>
    <row r="21" spans="1:18" ht="22.5" customHeight="1">
      <c r="A21" s="21">
        <v>14</v>
      </c>
      <c r="B21" s="273"/>
      <c r="C21" s="274"/>
      <c r="D21" s="130"/>
      <c r="E21" s="140"/>
      <c r="F21" s="131"/>
      <c r="G21" s="132"/>
      <c r="H21" s="133"/>
      <c r="I21" s="132"/>
      <c r="J21" s="133"/>
      <c r="K21" s="132"/>
      <c r="L21" s="133"/>
      <c r="M21" s="132"/>
      <c r="N21" s="133"/>
      <c r="O21" s="132"/>
      <c r="P21" s="133"/>
      <c r="Q21" s="134"/>
      <c r="R21" s="7"/>
    </row>
    <row r="22" spans="1:18" ht="22.5" customHeight="1">
      <c r="A22" s="21">
        <v>15</v>
      </c>
      <c r="B22" s="273"/>
      <c r="C22" s="274"/>
      <c r="D22" s="130"/>
      <c r="E22" s="140"/>
      <c r="F22" s="131"/>
      <c r="G22" s="132"/>
      <c r="H22" s="133"/>
      <c r="I22" s="132"/>
      <c r="J22" s="133"/>
      <c r="K22" s="132"/>
      <c r="L22" s="133"/>
      <c r="M22" s="132"/>
      <c r="N22" s="133"/>
      <c r="O22" s="132"/>
      <c r="P22" s="133"/>
      <c r="Q22" s="134"/>
      <c r="R22" s="7"/>
    </row>
    <row r="23" spans="1:18" ht="22.5" customHeight="1">
      <c r="A23" s="21">
        <v>16</v>
      </c>
      <c r="B23" s="273"/>
      <c r="C23" s="274"/>
      <c r="D23" s="130"/>
      <c r="E23" s="140"/>
      <c r="F23" s="131"/>
      <c r="G23" s="132"/>
      <c r="H23" s="133"/>
      <c r="I23" s="132"/>
      <c r="J23" s="133"/>
      <c r="K23" s="132"/>
      <c r="L23" s="133"/>
      <c r="M23" s="132"/>
      <c r="N23" s="133"/>
      <c r="O23" s="132"/>
      <c r="P23" s="133"/>
      <c r="Q23" s="134"/>
      <c r="R23" s="7"/>
    </row>
    <row r="24" spans="1:18" ht="22.5" customHeight="1">
      <c r="A24" s="21">
        <v>17</v>
      </c>
      <c r="B24" s="273"/>
      <c r="C24" s="274"/>
      <c r="D24" s="130"/>
      <c r="E24" s="140"/>
      <c r="F24" s="131"/>
      <c r="G24" s="132"/>
      <c r="H24" s="133"/>
      <c r="I24" s="132"/>
      <c r="J24" s="133"/>
      <c r="K24" s="132"/>
      <c r="L24" s="133"/>
      <c r="M24" s="132"/>
      <c r="N24" s="133"/>
      <c r="O24" s="132"/>
      <c r="P24" s="133"/>
      <c r="Q24" s="134"/>
      <c r="R24" s="7"/>
    </row>
    <row r="25" spans="1:18" ht="22.5" customHeight="1">
      <c r="A25" s="21">
        <v>18</v>
      </c>
      <c r="B25" s="273"/>
      <c r="C25" s="274"/>
      <c r="D25" s="130"/>
      <c r="E25" s="140"/>
      <c r="F25" s="131"/>
      <c r="G25" s="132"/>
      <c r="H25" s="133"/>
      <c r="I25" s="132"/>
      <c r="J25" s="133"/>
      <c r="K25" s="132"/>
      <c r="L25" s="133"/>
      <c r="M25" s="132"/>
      <c r="N25" s="133"/>
      <c r="O25" s="132"/>
      <c r="P25" s="133"/>
      <c r="Q25" s="134"/>
      <c r="R25" s="7"/>
    </row>
    <row r="26" spans="1:18" ht="22.5" customHeight="1">
      <c r="A26" s="21">
        <v>19</v>
      </c>
      <c r="B26" s="273"/>
      <c r="C26" s="274"/>
      <c r="D26" s="130"/>
      <c r="E26" s="140"/>
      <c r="F26" s="131"/>
      <c r="G26" s="132"/>
      <c r="H26" s="133"/>
      <c r="I26" s="132"/>
      <c r="J26" s="133"/>
      <c r="K26" s="132"/>
      <c r="L26" s="133"/>
      <c r="M26" s="132"/>
      <c r="N26" s="133"/>
      <c r="O26" s="132"/>
      <c r="P26" s="133"/>
      <c r="Q26" s="134"/>
      <c r="R26" s="7"/>
    </row>
    <row r="27" spans="1:18" ht="22.5" customHeight="1">
      <c r="A27" s="21">
        <v>20</v>
      </c>
      <c r="B27" s="273"/>
      <c r="C27" s="274"/>
      <c r="D27" s="130"/>
      <c r="E27" s="140"/>
      <c r="F27" s="131"/>
      <c r="G27" s="132"/>
      <c r="H27" s="133"/>
      <c r="I27" s="132"/>
      <c r="J27" s="133"/>
      <c r="K27" s="132"/>
      <c r="L27" s="133"/>
      <c r="M27" s="132"/>
      <c r="N27" s="133"/>
      <c r="O27" s="132"/>
      <c r="P27" s="133"/>
      <c r="Q27" s="134"/>
      <c r="R27" s="7"/>
    </row>
    <row r="28" spans="1:18" ht="22.5" customHeight="1">
      <c r="A28" s="21">
        <v>21</v>
      </c>
      <c r="B28" s="273"/>
      <c r="C28" s="274"/>
      <c r="D28" s="130"/>
      <c r="E28" s="140"/>
      <c r="F28" s="131"/>
      <c r="G28" s="132"/>
      <c r="H28" s="133"/>
      <c r="I28" s="132"/>
      <c r="J28" s="133"/>
      <c r="K28" s="132"/>
      <c r="L28" s="133"/>
      <c r="M28" s="132"/>
      <c r="N28" s="133"/>
      <c r="O28" s="132"/>
      <c r="P28" s="133"/>
      <c r="Q28" s="134"/>
      <c r="R28" s="7"/>
    </row>
    <row r="29" spans="1:18" ht="22.5" customHeight="1">
      <c r="A29" s="21">
        <v>22</v>
      </c>
      <c r="B29" s="273"/>
      <c r="C29" s="274"/>
      <c r="D29" s="130"/>
      <c r="E29" s="140"/>
      <c r="F29" s="131"/>
      <c r="G29" s="132"/>
      <c r="H29" s="133"/>
      <c r="I29" s="132"/>
      <c r="J29" s="133"/>
      <c r="K29" s="132"/>
      <c r="L29" s="133"/>
      <c r="M29" s="132"/>
      <c r="N29" s="133"/>
      <c r="O29" s="132"/>
      <c r="P29" s="133"/>
      <c r="Q29" s="134"/>
      <c r="R29" s="7"/>
    </row>
    <row r="30" spans="1:18" ht="22.5" customHeight="1">
      <c r="A30" s="21">
        <v>23</v>
      </c>
      <c r="B30" s="273"/>
      <c r="C30" s="274"/>
      <c r="D30" s="130"/>
      <c r="E30" s="140"/>
      <c r="F30" s="131"/>
      <c r="G30" s="132"/>
      <c r="H30" s="133"/>
      <c r="I30" s="132"/>
      <c r="J30" s="133"/>
      <c r="K30" s="132"/>
      <c r="L30" s="133"/>
      <c r="M30" s="132"/>
      <c r="N30" s="133"/>
      <c r="O30" s="132"/>
      <c r="P30" s="133"/>
      <c r="Q30" s="134"/>
      <c r="R30" s="7"/>
    </row>
    <row r="31" spans="1:18" ht="22.5" customHeight="1">
      <c r="A31" s="21">
        <v>24</v>
      </c>
      <c r="B31" s="273"/>
      <c r="C31" s="274"/>
      <c r="D31" s="130"/>
      <c r="E31" s="140"/>
      <c r="F31" s="131"/>
      <c r="G31" s="132"/>
      <c r="H31" s="133"/>
      <c r="I31" s="132"/>
      <c r="J31" s="133"/>
      <c r="K31" s="132"/>
      <c r="L31" s="133"/>
      <c r="M31" s="132"/>
      <c r="N31" s="133"/>
      <c r="O31" s="132"/>
      <c r="P31" s="133"/>
      <c r="Q31" s="134"/>
      <c r="R31" s="7"/>
    </row>
    <row r="32" spans="1:18" ht="22.5" customHeight="1">
      <c r="A32" s="21">
        <v>25</v>
      </c>
      <c r="B32" s="273"/>
      <c r="C32" s="274"/>
      <c r="D32" s="130"/>
      <c r="E32" s="140"/>
      <c r="F32" s="131"/>
      <c r="G32" s="132"/>
      <c r="H32" s="133"/>
      <c r="I32" s="132"/>
      <c r="J32" s="133"/>
      <c r="K32" s="132"/>
      <c r="L32" s="133"/>
      <c r="M32" s="132"/>
      <c r="N32" s="133"/>
      <c r="O32" s="132"/>
      <c r="P32" s="133"/>
      <c r="Q32" s="134"/>
      <c r="R32" s="7"/>
    </row>
    <row r="33" spans="1:18" ht="22.5" customHeight="1">
      <c r="A33" s="21">
        <v>26</v>
      </c>
      <c r="B33" s="273"/>
      <c r="C33" s="274"/>
      <c r="D33" s="130"/>
      <c r="E33" s="140"/>
      <c r="F33" s="131"/>
      <c r="G33" s="132"/>
      <c r="H33" s="133"/>
      <c r="I33" s="132"/>
      <c r="J33" s="133"/>
      <c r="K33" s="132"/>
      <c r="L33" s="133"/>
      <c r="M33" s="132"/>
      <c r="N33" s="133"/>
      <c r="O33" s="132"/>
      <c r="P33" s="133"/>
      <c r="Q33" s="134"/>
      <c r="R33" s="7"/>
    </row>
    <row r="34" spans="1:18" ht="22.5" customHeight="1">
      <c r="A34" s="21">
        <v>27</v>
      </c>
      <c r="B34" s="273"/>
      <c r="C34" s="274"/>
      <c r="D34" s="130"/>
      <c r="E34" s="140"/>
      <c r="F34" s="131"/>
      <c r="G34" s="132"/>
      <c r="H34" s="133"/>
      <c r="I34" s="132"/>
      <c r="J34" s="133"/>
      <c r="K34" s="132"/>
      <c r="L34" s="133"/>
      <c r="M34" s="132"/>
      <c r="N34" s="133"/>
      <c r="O34" s="132"/>
      <c r="P34" s="133"/>
      <c r="Q34" s="134"/>
      <c r="R34" s="7"/>
    </row>
    <row r="35" spans="1:18" ht="22.5" customHeight="1">
      <c r="A35" s="21">
        <v>28</v>
      </c>
      <c r="B35" s="273"/>
      <c r="C35" s="274"/>
      <c r="D35" s="130"/>
      <c r="E35" s="140"/>
      <c r="F35" s="131"/>
      <c r="G35" s="132"/>
      <c r="H35" s="133"/>
      <c r="I35" s="132"/>
      <c r="J35" s="133"/>
      <c r="K35" s="132"/>
      <c r="L35" s="133"/>
      <c r="M35" s="132"/>
      <c r="N35" s="133"/>
      <c r="O35" s="132"/>
      <c r="P35" s="133"/>
      <c r="Q35" s="134"/>
      <c r="R35" s="7"/>
    </row>
    <row r="36" spans="1:18" ht="22.5" customHeight="1">
      <c r="A36" s="21">
        <v>29</v>
      </c>
      <c r="B36" s="273"/>
      <c r="C36" s="274"/>
      <c r="D36" s="130"/>
      <c r="E36" s="140"/>
      <c r="F36" s="131"/>
      <c r="G36" s="132"/>
      <c r="H36" s="133"/>
      <c r="I36" s="132"/>
      <c r="J36" s="133"/>
      <c r="K36" s="132"/>
      <c r="L36" s="133"/>
      <c r="M36" s="132"/>
      <c r="N36" s="133"/>
      <c r="O36" s="132"/>
      <c r="P36" s="133"/>
      <c r="Q36" s="134"/>
      <c r="R36" s="7"/>
    </row>
    <row r="37" spans="1:18" ht="22.5" customHeight="1">
      <c r="A37" s="21">
        <v>30</v>
      </c>
      <c r="B37" s="273"/>
      <c r="C37" s="274"/>
      <c r="D37" s="130"/>
      <c r="E37" s="140"/>
      <c r="F37" s="131"/>
      <c r="G37" s="132"/>
      <c r="H37" s="133"/>
      <c r="I37" s="132"/>
      <c r="J37" s="133"/>
      <c r="K37" s="132"/>
      <c r="L37" s="133"/>
      <c r="M37" s="132"/>
      <c r="N37" s="133"/>
      <c r="O37" s="132"/>
      <c r="P37" s="133"/>
      <c r="Q37" s="134"/>
      <c r="R37" s="7"/>
    </row>
    <row r="38" spans="1:18" ht="22.5" customHeight="1">
      <c r="A38" s="21">
        <v>31</v>
      </c>
      <c r="B38" s="273"/>
      <c r="C38" s="274"/>
      <c r="D38" s="130"/>
      <c r="E38" s="140"/>
      <c r="F38" s="131"/>
      <c r="G38" s="132"/>
      <c r="H38" s="133"/>
      <c r="I38" s="132"/>
      <c r="J38" s="133"/>
      <c r="K38" s="132"/>
      <c r="L38" s="133"/>
      <c r="M38" s="132"/>
      <c r="N38" s="133"/>
      <c r="O38" s="132"/>
      <c r="P38" s="133"/>
      <c r="Q38" s="134"/>
      <c r="R38" s="7"/>
    </row>
    <row r="39" spans="1:18" ht="22.5" customHeight="1">
      <c r="A39" s="21">
        <v>32</v>
      </c>
      <c r="B39" s="273"/>
      <c r="C39" s="274"/>
      <c r="D39" s="130"/>
      <c r="E39" s="140"/>
      <c r="F39" s="131"/>
      <c r="G39" s="132"/>
      <c r="H39" s="133"/>
      <c r="I39" s="132"/>
      <c r="J39" s="133"/>
      <c r="K39" s="132"/>
      <c r="L39" s="133"/>
      <c r="M39" s="132"/>
      <c r="N39" s="133"/>
      <c r="O39" s="132"/>
      <c r="P39" s="133"/>
      <c r="Q39" s="134"/>
      <c r="R39" s="7"/>
    </row>
    <row r="40" spans="1:18" ht="22.5" customHeight="1">
      <c r="A40" s="21">
        <v>33</v>
      </c>
      <c r="B40" s="273"/>
      <c r="C40" s="274"/>
      <c r="D40" s="130"/>
      <c r="E40" s="140"/>
      <c r="F40" s="131"/>
      <c r="G40" s="132"/>
      <c r="H40" s="133"/>
      <c r="I40" s="132"/>
      <c r="J40" s="133"/>
      <c r="K40" s="132"/>
      <c r="L40" s="133"/>
      <c r="M40" s="132"/>
      <c r="N40" s="133"/>
      <c r="O40" s="132"/>
      <c r="P40" s="133"/>
      <c r="Q40" s="134"/>
      <c r="R40" s="7"/>
    </row>
    <row r="41" spans="1:18" ht="22.5" customHeight="1">
      <c r="A41" s="21">
        <v>34</v>
      </c>
      <c r="B41" s="273"/>
      <c r="C41" s="274"/>
      <c r="D41" s="130"/>
      <c r="E41" s="140"/>
      <c r="F41" s="131"/>
      <c r="G41" s="132"/>
      <c r="H41" s="133"/>
      <c r="I41" s="132"/>
      <c r="J41" s="133"/>
      <c r="K41" s="132"/>
      <c r="L41" s="133"/>
      <c r="M41" s="132"/>
      <c r="N41" s="133"/>
      <c r="O41" s="132"/>
      <c r="P41" s="133"/>
      <c r="Q41" s="134"/>
      <c r="R41" s="7"/>
    </row>
    <row r="42" spans="1:18" ht="22.5" customHeight="1">
      <c r="A42" s="21">
        <v>35</v>
      </c>
      <c r="B42" s="273"/>
      <c r="C42" s="274"/>
      <c r="D42" s="130"/>
      <c r="E42" s="140"/>
      <c r="F42" s="131"/>
      <c r="G42" s="132"/>
      <c r="H42" s="133"/>
      <c r="I42" s="132"/>
      <c r="J42" s="133"/>
      <c r="K42" s="132"/>
      <c r="L42" s="133"/>
      <c r="M42" s="132"/>
      <c r="N42" s="133"/>
      <c r="O42" s="132"/>
      <c r="P42" s="133"/>
      <c r="Q42" s="134"/>
      <c r="R42" s="7"/>
    </row>
    <row r="43" spans="1:18" ht="22.5" customHeight="1">
      <c r="A43" s="21">
        <v>36</v>
      </c>
      <c r="B43" s="273"/>
      <c r="C43" s="274"/>
      <c r="D43" s="130"/>
      <c r="E43" s="140"/>
      <c r="F43" s="131"/>
      <c r="G43" s="132"/>
      <c r="H43" s="133"/>
      <c r="I43" s="132"/>
      <c r="J43" s="133"/>
      <c r="K43" s="132"/>
      <c r="L43" s="133"/>
      <c r="M43" s="132"/>
      <c r="N43" s="133"/>
      <c r="O43" s="132"/>
      <c r="P43" s="133"/>
      <c r="Q43" s="134"/>
      <c r="R43" s="7"/>
    </row>
    <row r="44" spans="1:18" ht="22.5" customHeight="1">
      <c r="A44" s="21">
        <v>37</v>
      </c>
      <c r="B44" s="273"/>
      <c r="C44" s="274"/>
      <c r="D44" s="130"/>
      <c r="E44" s="140"/>
      <c r="F44" s="131"/>
      <c r="G44" s="132"/>
      <c r="H44" s="133"/>
      <c r="I44" s="132"/>
      <c r="J44" s="133"/>
      <c r="K44" s="132"/>
      <c r="L44" s="133"/>
      <c r="M44" s="132"/>
      <c r="N44" s="133"/>
      <c r="O44" s="132"/>
      <c r="P44" s="133"/>
      <c r="Q44" s="134"/>
      <c r="R44" s="7"/>
    </row>
    <row r="45" spans="1:18" ht="22.5" customHeight="1">
      <c r="A45" s="21">
        <v>38</v>
      </c>
      <c r="B45" s="273"/>
      <c r="C45" s="274"/>
      <c r="D45" s="130"/>
      <c r="E45" s="140"/>
      <c r="F45" s="131"/>
      <c r="G45" s="132"/>
      <c r="H45" s="133"/>
      <c r="I45" s="132"/>
      <c r="J45" s="133"/>
      <c r="K45" s="132"/>
      <c r="L45" s="133"/>
      <c r="M45" s="132"/>
      <c r="N45" s="133"/>
      <c r="O45" s="132"/>
      <c r="P45" s="133"/>
      <c r="Q45" s="134"/>
      <c r="R45" s="7"/>
    </row>
    <row r="46" spans="1:18" ht="22.5" customHeight="1">
      <c r="A46" s="21">
        <v>39</v>
      </c>
      <c r="B46" s="273"/>
      <c r="C46" s="274"/>
      <c r="D46" s="130"/>
      <c r="E46" s="140"/>
      <c r="F46" s="131"/>
      <c r="G46" s="132"/>
      <c r="H46" s="133"/>
      <c r="I46" s="132"/>
      <c r="J46" s="133"/>
      <c r="K46" s="132"/>
      <c r="L46" s="133"/>
      <c r="M46" s="132"/>
      <c r="N46" s="133"/>
      <c r="O46" s="132"/>
      <c r="P46" s="133"/>
      <c r="Q46" s="134"/>
      <c r="R46" s="7"/>
    </row>
    <row r="47" spans="1:18" ht="22.5" customHeight="1" thickBot="1">
      <c r="A47" s="145">
        <v>40</v>
      </c>
      <c r="B47" s="280"/>
      <c r="C47" s="281"/>
      <c r="D47" s="130"/>
      <c r="E47" s="140"/>
      <c r="F47" s="135"/>
      <c r="G47" s="136"/>
      <c r="H47" s="137"/>
      <c r="I47" s="136"/>
      <c r="J47" s="137"/>
      <c r="K47" s="136"/>
      <c r="L47" s="137"/>
      <c r="M47" s="136"/>
      <c r="N47" s="137"/>
      <c r="O47" s="136"/>
      <c r="P47" s="137"/>
      <c r="Q47" s="138"/>
      <c r="R47" s="7"/>
    </row>
    <row r="48" spans="1:18" ht="25.5" customHeight="1" thickBot="1">
      <c r="A48" s="275" t="s">
        <v>134</v>
      </c>
      <c r="B48" s="276"/>
      <c r="C48" s="276"/>
      <c r="D48" s="276"/>
      <c r="E48" s="277"/>
      <c r="F48" s="141">
        <f>COUNTA(F8:F47)</f>
        <v>0</v>
      </c>
      <c r="G48" s="142">
        <f aca="true" t="shared" si="0" ref="G48:Q48">COUNTA(G8:G47)</f>
        <v>0</v>
      </c>
      <c r="H48" s="142">
        <f t="shared" si="0"/>
        <v>0</v>
      </c>
      <c r="I48" s="142">
        <f t="shared" si="0"/>
        <v>0</v>
      </c>
      <c r="J48" s="142">
        <f t="shared" si="0"/>
        <v>0</v>
      </c>
      <c r="K48" s="142">
        <f t="shared" si="0"/>
        <v>0</v>
      </c>
      <c r="L48" s="142">
        <f t="shared" si="0"/>
        <v>0</v>
      </c>
      <c r="M48" s="142">
        <f t="shared" si="0"/>
        <v>0</v>
      </c>
      <c r="N48" s="142">
        <f t="shared" si="0"/>
        <v>0</v>
      </c>
      <c r="O48" s="142">
        <f t="shared" si="0"/>
        <v>0</v>
      </c>
      <c r="P48" s="142">
        <f t="shared" si="0"/>
        <v>0</v>
      </c>
      <c r="Q48" s="143">
        <f t="shared" si="0"/>
        <v>0</v>
      </c>
      <c r="R48" s="7"/>
    </row>
    <row r="49" ht="13.5">
      <c r="R49" s="7"/>
    </row>
    <row r="50" spans="3:21" ht="13.5">
      <c r="C50" s="278"/>
      <c r="D50" s="278"/>
      <c r="E50" s="278"/>
      <c r="F50" s="278"/>
      <c r="G50" s="278"/>
      <c r="H50" s="278"/>
      <c r="I50" s="278"/>
      <c r="J50" s="278"/>
      <c r="K50" s="278"/>
      <c r="L50" s="278"/>
      <c r="M50" s="278"/>
      <c r="N50" s="278"/>
      <c r="O50" s="278"/>
      <c r="P50" s="278"/>
      <c r="Q50" s="278"/>
      <c r="R50" s="278"/>
      <c r="S50" s="278"/>
      <c r="T50" s="278"/>
      <c r="U50" s="278"/>
    </row>
    <row r="51" ht="13.5">
      <c r="R51" s="7"/>
    </row>
    <row r="52" ht="13.5">
      <c r="R52" s="7"/>
    </row>
    <row r="53" ht="13.5">
      <c r="R53" s="7"/>
    </row>
    <row r="54" ht="13.5">
      <c r="R54" s="7"/>
    </row>
    <row r="55" spans="4:6" ht="13.5">
      <c r="D55" s="1" t="s">
        <v>51</v>
      </c>
      <c r="F55" s="1" t="s">
        <v>51</v>
      </c>
    </row>
  </sheetData>
  <sheetProtection password="CAB1" sheet="1"/>
  <mergeCells count="49">
    <mergeCell ref="B32:C32"/>
    <mergeCell ref="B26:C26"/>
    <mergeCell ref="B27:C27"/>
    <mergeCell ref="B28:C28"/>
    <mergeCell ref="B29:C29"/>
    <mergeCell ref="B30:C30"/>
    <mergeCell ref="B31:C31"/>
    <mergeCell ref="A48:E48"/>
    <mergeCell ref="C50:U50"/>
    <mergeCell ref="D6:E6"/>
    <mergeCell ref="B42:C42"/>
    <mergeCell ref="B43:C43"/>
    <mergeCell ref="B44:C44"/>
    <mergeCell ref="B45:C45"/>
    <mergeCell ref="B46:C46"/>
    <mergeCell ref="B47:C47"/>
    <mergeCell ref="B36:C36"/>
    <mergeCell ref="B37:C37"/>
    <mergeCell ref="B38:C38"/>
    <mergeCell ref="B39:C39"/>
    <mergeCell ref="B40:C40"/>
    <mergeCell ref="B41:C41"/>
    <mergeCell ref="B20:C20"/>
    <mergeCell ref="B21:C21"/>
    <mergeCell ref="B22:C22"/>
    <mergeCell ref="B33:C33"/>
    <mergeCell ref="B34:C34"/>
    <mergeCell ref="B35:C35"/>
    <mergeCell ref="B14:C14"/>
    <mergeCell ref="B15:C15"/>
    <mergeCell ref="B16:C16"/>
    <mergeCell ref="B17:C17"/>
    <mergeCell ref="B18:C18"/>
    <mergeCell ref="B19:C19"/>
    <mergeCell ref="B23:C23"/>
    <mergeCell ref="B24:C24"/>
    <mergeCell ref="B25:C25"/>
    <mergeCell ref="B8:C8"/>
    <mergeCell ref="B9:C9"/>
    <mergeCell ref="B10:C10"/>
    <mergeCell ref="B11:C11"/>
    <mergeCell ref="B12:C12"/>
    <mergeCell ref="B13:C13"/>
    <mergeCell ref="C2:E2"/>
    <mergeCell ref="F4:G4"/>
    <mergeCell ref="I4:J4"/>
    <mergeCell ref="A6:A7"/>
    <mergeCell ref="B6:C7"/>
    <mergeCell ref="F6:Q6"/>
  </mergeCells>
  <dataValidations count="2">
    <dataValidation type="list" allowBlank="1" showInputMessage="1" showErrorMessage="1" sqref="F8:Q47">
      <formula1>$F$55</formula1>
    </dataValidation>
    <dataValidation type="list" allowBlank="1" showInputMessage="1" showErrorMessage="1" sqref="D8:E47">
      <formula1>$D$55:$D$55</formula1>
    </dataValidation>
  </dataValidations>
  <printOptions/>
  <pageMargins left="0.6299212598425197" right="0.31496062992125984" top="0.8267716535433072" bottom="0.4330708661417323" header="0.5118110236220472" footer="0.2755905511811024"/>
  <pageSetup cellComments="asDisplayed" horizontalDpi="600" verticalDpi="600" orientation="portrait" pageOrder="overThenDown" paperSize="9" scale="53" r:id="rId4"/>
  <headerFooter alignWithMargins="0">
    <oddHeader>&amp;L&amp;"ＭＳ Ｐゴシック,太字"&amp;22 令和４年度　保育施設職員配置状況確認書（様式２（常勤保育士））</oddHeader>
  </headerFooter>
  <rowBreaks count="1" manualBreakCount="1">
    <brk id="48" max="14" man="1"/>
  </rowBreaks>
  <drawing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AL65"/>
  <sheetViews>
    <sheetView view="pageBreakPreview" zoomScale="75" zoomScaleNormal="75" zoomScaleSheetLayoutView="75" zoomScalePageLayoutView="70" workbookViewId="0" topLeftCell="A1">
      <selection activeCell="L29" sqref="L29:M29"/>
    </sheetView>
  </sheetViews>
  <sheetFormatPr defaultColWidth="9.00390625" defaultRowHeight="13.5"/>
  <cols>
    <col min="1" max="1" width="4.50390625" style="1" customWidth="1"/>
    <col min="2" max="2" width="17.375" style="1" customWidth="1"/>
    <col min="3" max="3" width="7.375" style="1" customWidth="1"/>
    <col min="4" max="4" width="2.75390625" style="1" customWidth="1"/>
    <col min="5" max="5" width="3.125" style="1" customWidth="1"/>
    <col min="6" max="6" width="2.75390625" style="1" customWidth="1"/>
    <col min="7" max="7" width="3.125" style="1" customWidth="1"/>
    <col min="8" max="8" width="5.25390625" style="1" customWidth="1"/>
    <col min="9" max="9" width="2.75390625" style="1" customWidth="1"/>
    <col min="10" max="10" width="3.125" style="1" customWidth="1"/>
    <col min="11" max="11" width="2.50390625" style="1" customWidth="1"/>
    <col min="12" max="12" width="7.625" style="1" customWidth="1"/>
    <col min="13" max="13" width="3.625" style="1" customWidth="1"/>
    <col min="14" max="14" width="7.625" style="1" customWidth="1"/>
    <col min="15" max="15" width="5.125" style="1" customWidth="1"/>
    <col min="16" max="16" width="7.625" style="1" customWidth="1"/>
    <col min="17" max="17" width="5.125" style="1" customWidth="1"/>
    <col min="18" max="18" width="7.625" style="1" customWidth="1"/>
    <col min="19" max="19" width="5.125" style="1" customWidth="1"/>
    <col min="20" max="20" width="7.625" style="1" customWidth="1"/>
    <col min="21" max="21" width="5.125" style="1" customWidth="1"/>
    <col min="22" max="22" width="7.625" style="1" customWidth="1"/>
    <col min="23" max="23" width="5.125" style="1" customWidth="1"/>
    <col min="24" max="24" width="7.625" style="1" customWidth="1"/>
    <col min="25" max="25" width="5.125" style="1" customWidth="1"/>
    <col min="26" max="26" width="7.625" style="1" customWidth="1"/>
    <col min="27" max="27" width="5.125" style="1" customWidth="1"/>
    <col min="28" max="28" width="7.625" style="1" customWidth="1"/>
    <col min="29" max="29" width="5.125" style="1" customWidth="1"/>
    <col min="30" max="30" width="7.625" style="1" customWidth="1"/>
    <col min="31" max="31" width="5.125" style="1" customWidth="1"/>
    <col min="32" max="32" width="7.625" style="1" customWidth="1"/>
    <col min="33" max="33" width="5.125" style="1" customWidth="1"/>
    <col min="34" max="34" width="7.625" style="1" customWidth="1"/>
    <col min="35" max="35" width="5.125" style="1" customWidth="1"/>
    <col min="36" max="36" width="7.625" style="1" customWidth="1"/>
    <col min="37" max="37" width="5.125" style="1" customWidth="1"/>
    <col min="38" max="38" width="8.125" style="1" customWidth="1"/>
    <col min="39" max="48" width="7.25390625" style="1" customWidth="1"/>
    <col min="49" max="49" width="10.375" style="1" customWidth="1"/>
    <col min="50" max="50" width="17.375" style="1" customWidth="1"/>
    <col min="51" max="16384" width="9.00390625" style="1" customWidth="1"/>
  </cols>
  <sheetData>
    <row r="1" spans="1:33" ht="18" customHeight="1" thickBot="1">
      <c r="A1" s="8"/>
      <c r="B1" s="149" t="s">
        <v>139</v>
      </c>
      <c r="C1" s="150">
        <f>'様式１'!C1</f>
        <v>0</v>
      </c>
      <c r="D1" s="10"/>
      <c r="E1" s="10"/>
      <c r="F1" s="10"/>
      <c r="G1" s="10"/>
      <c r="H1" s="10"/>
      <c r="I1" s="10"/>
      <c r="J1" s="10"/>
      <c r="K1" s="10"/>
      <c r="N1" s="11"/>
      <c r="O1" s="12"/>
      <c r="P1" s="13"/>
      <c r="Q1" s="13"/>
      <c r="R1" s="13"/>
      <c r="S1" s="13"/>
      <c r="T1" s="13"/>
      <c r="U1" s="13"/>
      <c r="V1" s="13"/>
      <c r="W1" s="13"/>
      <c r="Z1" s="14"/>
      <c r="AA1" s="14"/>
      <c r="AB1" s="15"/>
      <c r="AC1" s="15"/>
      <c r="AD1" s="14"/>
      <c r="AE1" s="12"/>
      <c r="AF1" s="14"/>
      <c r="AG1" s="12"/>
    </row>
    <row r="2" spans="1:38" ht="21.75" customHeight="1" thickBot="1" thickTop="1">
      <c r="A2" s="290" t="s">
        <v>122</v>
      </c>
      <c r="B2" s="291"/>
      <c r="C2" s="292">
        <f>'様式１'!C2</f>
        <v>0</v>
      </c>
      <c r="D2" s="292"/>
      <c r="E2" s="292"/>
      <c r="F2" s="292"/>
      <c r="G2" s="292"/>
      <c r="H2" s="292"/>
      <c r="I2" s="292"/>
      <c r="J2" s="292"/>
      <c r="K2" s="292"/>
      <c r="L2" s="292"/>
      <c r="M2" s="293"/>
      <c r="N2" s="43"/>
      <c r="O2" s="44"/>
      <c r="P2" s="44"/>
      <c r="Q2" s="44"/>
      <c r="R2" s="22"/>
      <c r="S2" s="22"/>
      <c r="T2" s="263"/>
      <c r="U2" s="263"/>
      <c r="V2" s="263"/>
      <c r="W2" s="263"/>
      <c r="X2" s="22"/>
      <c r="Y2" s="22"/>
      <c r="Z2" s="7"/>
      <c r="AA2" s="7"/>
      <c r="AB2" s="7"/>
      <c r="AC2" s="7"/>
      <c r="AD2" s="7"/>
      <c r="AE2" s="44"/>
      <c r="AF2" s="7"/>
      <c r="AG2" s="44"/>
      <c r="AH2" s="7"/>
      <c r="AI2" s="7"/>
      <c r="AJ2" s="7"/>
      <c r="AK2" s="7"/>
      <c r="AL2" s="7"/>
    </row>
    <row r="3" spans="1:38" ht="18" customHeight="1" thickTop="1">
      <c r="A3" s="16"/>
      <c r="B3" s="16"/>
      <c r="C3" s="16"/>
      <c r="D3" s="16"/>
      <c r="E3" s="16"/>
      <c r="F3" s="16"/>
      <c r="G3" s="16"/>
      <c r="H3" s="16"/>
      <c r="I3" s="16"/>
      <c r="J3" s="16"/>
      <c r="K3" s="16"/>
      <c r="N3" s="263"/>
      <c r="O3" s="263"/>
      <c r="P3" s="263"/>
      <c r="Q3" s="263"/>
      <c r="R3" s="91"/>
      <c r="S3" s="91"/>
      <c r="T3" s="263"/>
      <c r="U3" s="263"/>
      <c r="V3" s="263"/>
      <c r="W3" s="263"/>
      <c r="X3" s="91"/>
      <c r="Y3" s="91"/>
      <c r="Z3" s="7"/>
      <c r="AA3" s="7"/>
      <c r="AB3" s="7"/>
      <c r="AC3" s="7"/>
      <c r="AD3" s="7"/>
      <c r="AE3" s="7"/>
      <c r="AF3" s="7"/>
      <c r="AG3" s="7"/>
      <c r="AH3" s="7"/>
      <c r="AI3" s="7"/>
      <c r="AJ3" s="7"/>
      <c r="AK3" s="7"/>
      <c r="AL3" s="7"/>
    </row>
    <row r="4" spans="1:11" ht="24.75" customHeight="1" thickBot="1">
      <c r="A4" s="18" t="s">
        <v>124</v>
      </c>
      <c r="B4" s="19"/>
      <c r="C4" s="20"/>
      <c r="D4" s="20"/>
      <c r="E4" s="20"/>
      <c r="F4" s="20"/>
      <c r="G4" s="20"/>
      <c r="H4" s="20"/>
      <c r="I4" s="20"/>
      <c r="J4" s="20"/>
      <c r="K4" s="20"/>
    </row>
    <row r="5" spans="1:38" ht="28.5" customHeight="1">
      <c r="A5" s="264" t="s">
        <v>14</v>
      </c>
      <c r="B5" s="296" t="s">
        <v>126</v>
      </c>
      <c r="C5" s="256" t="s">
        <v>46</v>
      </c>
      <c r="D5" s="256"/>
      <c r="E5" s="256"/>
      <c r="F5" s="256"/>
      <c r="G5" s="256"/>
      <c r="H5" s="256"/>
      <c r="I5" s="256"/>
      <c r="J5" s="256"/>
      <c r="K5" s="299"/>
      <c r="L5" s="303" t="s">
        <v>74</v>
      </c>
      <c r="M5" s="304"/>
      <c r="N5" s="270" t="s">
        <v>75</v>
      </c>
      <c r="O5" s="271"/>
      <c r="P5" s="271"/>
      <c r="Q5" s="271"/>
      <c r="R5" s="271"/>
      <c r="S5" s="271"/>
      <c r="T5" s="271"/>
      <c r="U5" s="271"/>
      <c r="V5" s="271"/>
      <c r="W5" s="271"/>
      <c r="X5" s="271"/>
      <c r="Y5" s="271"/>
      <c r="Z5" s="271"/>
      <c r="AA5" s="271"/>
      <c r="AB5" s="271"/>
      <c r="AC5" s="271"/>
      <c r="AD5" s="271"/>
      <c r="AE5" s="271"/>
      <c r="AF5" s="271"/>
      <c r="AG5" s="271"/>
      <c r="AH5" s="271"/>
      <c r="AI5" s="271"/>
      <c r="AJ5" s="271"/>
      <c r="AK5" s="272"/>
      <c r="AL5" s="93"/>
    </row>
    <row r="6" spans="1:38" ht="27" customHeight="1">
      <c r="A6" s="265"/>
      <c r="B6" s="297"/>
      <c r="C6" s="300"/>
      <c r="D6" s="300"/>
      <c r="E6" s="300"/>
      <c r="F6" s="300"/>
      <c r="G6" s="300"/>
      <c r="H6" s="300"/>
      <c r="I6" s="300"/>
      <c r="J6" s="300"/>
      <c r="K6" s="301"/>
      <c r="L6" s="305"/>
      <c r="M6" s="306"/>
      <c r="N6" s="294">
        <v>4</v>
      </c>
      <c r="O6" s="287"/>
      <c r="P6" s="287">
        <v>5</v>
      </c>
      <c r="Q6" s="287"/>
      <c r="R6" s="287">
        <v>6</v>
      </c>
      <c r="S6" s="287"/>
      <c r="T6" s="287">
        <v>7</v>
      </c>
      <c r="U6" s="287"/>
      <c r="V6" s="287">
        <v>8</v>
      </c>
      <c r="W6" s="287"/>
      <c r="X6" s="287">
        <v>9</v>
      </c>
      <c r="Y6" s="287"/>
      <c r="Z6" s="287">
        <v>10</v>
      </c>
      <c r="AA6" s="287"/>
      <c r="AB6" s="287">
        <v>11</v>
      </c>
      <c r="AC6" s="287"/>
      <c r="AD6" s="287">
        <v>12</v>
      </c>
      <c r="AE6" s="287"/>
      <c r="AF6" s="282">
        <v>1</v>
      </c>
      <c r="AG6" s="283"/>
      <c r="AH6" s="287">
        <v>2</v>
      </c>
      <c r="AI6" s="287"/>
      <c r="AJ6" s="287">
        <v>3</v>
      </c>
      <c r="AK6" s="307"/>
      <c r="AL6" s="93"/>
    </row>
    <row r="7" spans="1:38" ht="13.5">
      <c r="A7" s="295"/>
      <c r="B7" s="298"/>
      <c r="C7" s="206"/>
      <c r="D7" s="206"/>
      <c r="E7" s="206"/>
      <c r="F7" s="206"/>
      <c r="G7" s="206"/>
      <c r="H7" s="206"/>
      <c r="I7" s="206"/>
      <c r="J7" s="206"/>
      <c r="K7" s="302"/>
      <c r="L7" s="26" t="s">
        <v>22</v>
      </c>
      <c r="M7" s="27" t="s">
        <v>23</v>
      </c>
      <c r="N7" s="94" t="s">
        <v>22</v>
      </c>
      <c r="O7" s="35" t="s">
        <v>23</v>
      </c>
      <c r="P7" s="36" t="s">
        <v>22</v>
      </c>
      <c r="Q7" s="95" t="s">
        <v>23</v>
      </c>
      <c r="R7" s="96" t="s">
        <v>22</v>
      </c>
      <c r="S7" s="35" t="s">
        <v>23</v>
      </c>
      <c r="T7" s="36" t="s">
        <v>22</v>
      </c>
      <c r="U7" s="95" t="s">
        <v>23</v>
      </c>
      <c r="V7" s="96" t="s">
        <v>22</v>
      </c>
      <c r="W7" s="35" t="s">
        <v>23</v>
      </c>
      <c r="X7" s="36" t="s">
        <v>22</v>
      </c>
      <c r="Y7" s="95" t="s">
        <v>23</v>
      </c>
      <c r="Z7" s="96" t="s">
        <v>22</v>
      </c>
      <c r="AA7" s="35" t="s">
        <v>23</v>
      </c>
      <c r="AB7" s="36" t="s">
        <v>22</v>
      </c>
      <c r="AC7" s="95" t="s">
        <v>23</v>
      </c>
      <c r="AD7" s="36" t="s">
        <v>22</v>
      </c>
      <c r="AE7" s="35" t="s">
        <v>23</v>
      </c>
      <c r="AF7" s="36" t="s">
        <v>22</v>
      </c>
      <c r="AG7" s="35" t="s">
        <v>23</v>
      </c>
      <c r="AH7" s="34" t="s">
        <v>22</v>
      </c>
      <c r="AI7" s="35" t="s">
        <v>23</v>
      </c>
      <c r="AJ7" s="36" t="s">
        <v>22</v>
      </c>
      <c r="AK7" s="47" t="s">
        <v>23</v>
      </c>
      <c r="AL7" s="7"/>
    </row>
    <row r="8" spans="1:38" ht="25.5" customHeight="1">
      <c r="A8" s="21">
        <v>1</v>
      </c>
      <c r="B8" s="2"/>
      <c r="C8" s="92"/>
      <c r="D8" s="53" t="s">
        <v>50</v>
      </c>
      <c r="E8" s="53"/>
      <c r="F8" s="53" t="s">
        <v>47</v>
      </c>
      <c r="G8" s="53" t="s">
        <v>119</v>
      </c>
      <c r="H8" s="92"/>
      <c r="I8" s="53" t="s">
        <v>50</v>
      </c>
      <c r="J8" s="53"/>
      <c r="K8" s="53" t="s">
        <v>49</v>
      </c>
      <c r="L8" s="28"/>
      <c r="M8" s="29"/>
      <c r="N8" s="101">
        <f>IF(AND($C8=$C$51,$E8=4),$L8,0)</f>
        <v>0</v>
      </c>
      <c r="O8" s="102">
        <f>IF(AND($C8=$C$51,$E8=4),$M8,0)</f>
        <v>0</v>
      </c>
      <c r="P8" s="103">
        <f>IF(AND($C8=$C$51,$E8&lt;=5,$H8=$C$51,$J8&gt;=5),$L8,IF(AND($C8=$C$51,$E8&lt;=5,$H8=$C$52,$J8&lt;=3),$L8,0))</f>
        <v>0</v>
      </c>
      <c r="Q8" s="104">
        <f>IF(AND($C8=$C$51,$E8&lt;=5,$H8=$C$51,$J8&gt;=5),$M8,IF(AND($C8=$C$51,$E8&lt;=5,$H8=$C$52,$J8&lt;=3),$M8,0))</f>
        <v>0</v>
      </c>
      <c r="R8" s="105">
        <f>IF(AND($C8=$C$51,$E8&lt;=6,$H8=$C$51,$J8&gt;=6),$L8,IF(AND($C8=$C$51,$E8&lt;=6,$H8=$C$52,$J8&lt;=3),$L8,0))</f>
        <v>0</v>
      </c>
      <c r="S8" s="106">
        <f>IF(AND($C8=$C$51,$E8&lt;=6,$H8=$C$51,$J8&gt;=6),$M8,IF(AND($C8=$C$51,$E8&lt;=6,$H8=$C$52,$J8&lt;=3),$M8,0))</f>
        <v>0</v>
      </c>
      <c r="T8" s="103">
        <f>IF(AND($C8=$C$51,$E8&lt;=7,$H8=$C$51,$J8&gt;=7),$L8,IF(AND($C8=$C$51,$E8&lt;=7,$H8=$C$52,$J8&lt;=3),$L8,0))</f>
        <v>0</v>
      </c>
      <c r="U8" s="104">
        <f>IF(AND($C8=$C$51,$E8&lt;=7,$H8=$C$51,$J8&gt;=7),$M8,IF(AND($C8=$C$51,$E8&lt;=7,$H8=$C$52,$J8&lt;=3),$M8,0))</f>
        <v>0</v>
      </c>
      <c r="V8" s="105">
        <f>IF(AND($C8=$C$51,$E8&lt;=8,$H8=$C$51,$J8&gt;=8),$L8,IF(AND($C8=$C$51,$E8&lt;=8,$H8=$C$52,$J8&lt;=3),$L8,0))</f>
        <v>0</v>
      </c>
      <c r="W8" s="106">
        <f>IF(AND($C8=$C$51,$E8&lt;=8,$H8=$C$51,$J8&gt;=8),$M8,IF(AND($C8=$C$51,$E8&lt;=8,$H8=$C$52,$J8&lt;=3),$M8,0))</f>
        <v>0</v>
      </c>
      <c r="X8" s="103">
        <f>IF(AND($C8=$C$51,$E8&lt;=9,$H8=$C$51,$J8&gt;=9),$L8,IF(AND($C8=$C$51,$E8&lt;=9,$H8=$C$52,$J8&lt;=3),$L8,0))</f>
        <v>0</v>
      </c>
      <c r="Y8" s="104">
        <f>IF(AND($C8=$C$51,$E8&lt;=9,$H8=$C$51,$J8&gt;=9),$M8,IF(AND($C8=$C$51,$E8&lt;=9,$H8=$C$52,$J8&lt;=3),$M8,0))</f>
        <v>0</v>
      </c>
      <c r="Z8" s="105">
        <f>IF(AND($C8=$C$51,$E8&lt;=10,$H8=$C$51,$J8&gt;=10),$L8,IF(AND($C8=$C$51,$E8&lt;=10,$H8=$C$52,$J8&lt;=3),$L8,0))</f>
        <v>0</v>
      </c>
      <c r="AA8" s="106">
        <f>IF(AND($C8=$C$51,$E8&lt;=10,$H8=$C$51,$J8&gt;=10),$M8,IF(AND($C8=$C$51,$E8&lt;=10,$H8=$C$52,$J8&lt;=3),$M8,0))</f>
        <v>0</v>
      </c>
      <c r="AB8" s="103">
        <f>IF(AND($C8=$C$51,$E8&lt;=11,$H8=$C$51,$J8&gt;=11),$L8,IF(AND($C8=$C$51,$E8&lt;=11,$H8=$C$52,$J8&lt;=3),$L8,0))</f>
        <v>0</v>
      </c>
      <c r="AC8" s="104">
        <f>IF(AND($C8=$C$51,$E8&lt;=11,$H8=$C$51,$J8&gt;=11),$M8,IF(AND($C8=$C$51,$E8&lt;=11,$H8=$C$52,$J8&lt;=3),$M8,0))</f>
        <v>0</v>
      </c>
      <c r="AD8" s="105">
        <f>IF(AND($C8=$C$51,$E8&lt;=12,$H8=$C$51,$J8=12),$L8,IF(AND($C8=$C$51,$E8&lt;=12,$H8=$C$52,$J8&lt;=3),$L8,0))</f>
        <v>0</v>
      </c>
      <c r="AE8" s="102">
        <f>IF(AND($C8=$C$51,$E8&lt;=12,$H8=$C$51,$J8&gt;=12),$M8,IF(AND($C8=$C$51,$E8&lt;=12,$H8=$C$52,$J8&lt;=3),$M8,0))</f>
        <v>0</v>
      </c>
      <c r="AF8" s="103">
        <f>IF(AND($C8=$C$51,$E8&lt;=12,$H8=$C$52,$J8&lt;=3),$L8,IF(AND($C8=$C$52,$E8&lt;=1,$H8=$C$52,$J8&lt;=3),$L8,0))</f>
        <v>0</v>
      </c>
      <c r="AG8" s="102">
        <f>IF(AND($C8=$C$51,$E8&lt;=12,$H8=$C$52,$J8&gt;=1),$M8,IF(AND($C8=$C$52,$E8&lt;=1,$H8=$C$52,$J8&lt;=3),$M8,0))</f>
        <v>0</v>
      </c>
      <c r="AH8" s="105">
        <f>IF(AND($C8=$C$51,$E8&lt;=12,$H8=$C$52,$J8&gt;=2),$L8,IF(AND($C8=$C$52,$E8&lt;=2,$H8=$C$52,$J8&gt;1),$L8,0))</f>
        <v>0</v>
      </c>
      <c r="AI8" s="106">
        <f>IF(AND($C8=$C$51,$E8&lt;=12,$H8=$C$52,$J8&gt;=2),$M8,IF(AND($C8=$C$52,$E8&lt;=2,$H8=$C$52,$J8&gt;1),$M8,0))</f>
        <v>0</v>
      </c>
      <c r="AJ8" s="103">
        <f>IF(AND($C8=$C$51,$E8&lt;=12,$H8=$C$52,$J8=3),$L8,IF(AND($C8=$C$52,$E8&lt;=3,$H8=$C$52,$J8=3),$L8,0))</f>
        <v>0</v>
      </c>
      <c r="AK8" s="107">
        <f>IF(AND($C8=$C$51,$E8&lt;=12,$H8=$C$52,$J8=3),$M8,IF(AND($C8=$C$52,$E8&lt;=3,$H8=$C$52,$J8=3),$M8,0))</f>
        <v>0</v>
      </c>
      <c r="AL8" s="7"/>
    </row>
    <row r="9" spans="1:38" ht="25.5" customHeight="1">
      <c r="A9" s="21">
        <v>2</v>
      </c>
      <c r="B9" s="2"/>
      <c r="C9" s="92"/>
      <c r="D9" s="53" t="s">
        <v>50</v>
      </c>
      <c r="E9" s="53"/>
      <c r="F9" s="53" t="s">
        <v>47</v>
      </c>
      <c r="G9" s="53" t="s">
        <v>119</v>
      </c>
      <c r="H9" s="92"/>
      <c r="I9" s="53" t="s">
        <v>50</v>
      </c>
      <c r="J9" s="53"/>
      <c r="K9" s="53" t="s">
        <v>49</v>
      </c>
      <c r="L9" s="28"/>
      <c r="M9" s="29"/>
      <c r="N9" s="101">
        <f aca="true" t="shared" si="0" ref="N9:N26">IF(AND($C9=$C$51,$E9=4),$L9,0)</f>
        <v>0</v>
      </c>
      <c r="O9" s="102">
        <f aca="true" t="shared" si="1" ref="O9:O27">IF(AND($C9=$C$51,$E9=4),$M9,0)</f>
        <v>0</v>
      </c>
      <c r="P9" s="103">
        <f aca="true" t="shared" si="2" ref="P9:P27">IF(AND($C9=$C$51,$E9&lt;=5,$H9=$C$51,$J9&gt;=5),$L9,IF(AND($C9=$C$51,$E9&lt;=5,$H9=$C$52,$J9&lt;=3),$L9,0))</f>
        <v>0</v>
      </c>
      <c r="Q9" s="104">
        <f aca="true" t="shared" si="3" ref="Q9:Q27">IF(AND($C9=$C$51,$E9&lt;=5,$H9=$C$51,$J9&gt;=5),$M9,IF(AND($C9=$C$51,$E9&lt;=5,$H9=$C$52,$J9&lt;=3),$M9,0))</f>
        <v>0</v>
      </c>
      <c r="R9" s="105">
        <f aca="true" t="shared" si="4" ref="R9:R27">IF(AND($C9=$C$51,$E9&lt;=6,$H9=$C$51,$J9&gt;=6),$L9,IF(AND($C9=$C$51,$E9&lt;=6,$H9=$C$52,$J9&lt;=3),$L9,0))</f>
        <v>0</v>
      </c>
      <c r="S9" s="106">
        <f aca="true" t="shared" si="5" ref="S9:S27">IF(AND($C9=$C$51,$E9&lt;=6,$H9=$C$51,$J9&gt;=6),$M9,IF(AND($C9=$C$51,$E9&lt;=6,$H9=$C$52,$J9&lt;=3),$M9,0))</f>
        <v>0</v>
      </c>
      <c r="T9" s="103">
        <f aca="true" t="shared" si="6" ref="T9:T27">IF(AND($C9=$C$51,$E9&lt;=7,$H9=$C$51,$J9&gt;=7),$L9,IF(AND($C9=$C$51,$E9&lt;=7,$H9=$C$52,$J9&lt;=3),$L9,0))</f>
        <v>0</v>
      </c>
      <c r="U9" s="104">
        <f aca="true" t="shared" si="7" ref="U9:U27">IF(AND($C9=$C$51,$E9&lt;=7,$H9=$C$51,$J9&gt;=7),$M9,IF(AND($C9=$C$51,$E9&lt;=7,$H9=$C$52,$J9&lt;=3),$M9,0))</f>
        <v>0</v>
      </c>
      <c r="V9" s="105">
        <f aca="true" t="shared" si="8" ref="V9:V27">IF(AND($C9=$C$51,$E9&lt;=8,$H9=$C$51,$J9&gt;=8),$L9,IF(AND($C9=$C$51,$E9&lt;=8,$H9=$C$52,$J9&lt;=3),$L9,0))</f>
        <v>0</v>
      </c>
      <c r="W9" s="106">
        <f aca="true" t="shared" si="9" ref="W9:W27">IF(AND($C9=$C$51,$E9&lt;=8,$H9=$C$51,$J9&gt;=8),$M9,IF(AND($C9=$C$51,$E9&lt;=8,$H9=$C$52,$J9&lt;=3),$M9,0))</f>
        <v>0</v>
      </c>
      <c r="X9" s="103">
        <f aca="true" t="shared" si="10" ref="X9:X27">IF(AND($C9=$C$51,$E9&lt;=9,$H9=$C$51,$J9&gt;=9),$L9,IF(AND($C9=$C$51,$E9&lt;=9,$H9=$C$52,$J9&lt;=3),$L9,0))</f>
        <v>0</v>
      </c>
      <c r="Y9" s="104">
        <f aca="true" t="shared" si="11" ref="Y9:Y27">IF(AND($C9=$C$51,$E9&lt;=9,$H9=$C$51,$J9&gt;=9),$M9,IF(AND($C9=$C$51,$E9&lt;=9,$H9=$C$52,$J9&lt;=3),$M9,0))</f>
        <v>0</v>
      </c>
      <c r="Z9" s="105">
        <f aca="true" t="shared" si="12" ref="Z9:Z27">IF(AND($C9=$C$51,$E9&lt;=10,$H9=$C$51,$J9&gt;=10),$L9,IF(AND($C9=$C$51,$E9&lt;=10,$H9=$C$52,$J9&lt;=3),$L9,0))</f>
        <v>0</v>
      </c>
      <c r="AA9" s="106">
        <f aca="true" t="shared" si="13" ref="AA9:AA27">IF(AND($C9=$C$51,$E9&lt;=10,$H9=$C$51,$J9&gt;=10),$M9,IF(AND($C9=$C$51,$E9&lt;=10,$H9=$C$52,$J9&lt;=3),$M9,0))</f>
        <v>0</v>
      </c>
      <c r="AB9" s="103">
        <f aca="true" t="shared" si="14" ref="AB9:AB27">IF(AND($C9=$C$51,$E9&lt;=11,$H9=$C$51,$J9&gt;=11),$L9,IF(AND($C9=$C$51,$E9&lt;=11,$H9=$C$52,$J9&lt;=3),$L9,0))</f>
        <v>0</v>
      </c>
      <c r="AC9" s="104">
        <f aca="true" t="shared" si="15" ref="AC9:AC27">IF(AND($C9=$C$51,$E9&lt;=11,$H9=$C$51,$J9&gt;=11),$M9,IF(AND($C9=$C$51,$E9&lt;=11,$H9=$C$52,$J9&lt;=3),$M9,0))</f>
        <v>0</v>
      </c>
      <c r="AD9" s="105">
        <f aca="true" t="shared" si="16" ref="AD9:AD27">IF(AND($C9=$C$51,$E9&lt;=12,$H9=$C$51,$J9=12),$L9,IF(AND($C9=$C$51,$E9&lt;=12,$H9=$C$52,$J9&lt;=3),$L9,0))</f>
        <v>0</v>
      </c>
      <c r="AE9" s="102">
        <f aca="true" t="shared" si="17" ref="AE9:AE27">IF(AND($C9=$C$51,$E9&lt;=12,$H9=$C$51,$J9&gt;=12),$M9,IF(AND($C9=$C$51,$E9&lt;=12,$H9=$C$52,$J9&lt;=3),$M9,0))</f>
        <v>0</v>
      </c>
      <c r="AF9" s="103">
        <f aca="true" t="shared" si="18" ref="AF9:AF27">IF(AND($C9=$C$51,$E9&lt;=12,$H9=$C$52,$J9&lt;=3),$L9,IF(AND($C9=$C$52,$E9&lt;=1,$H9=$C$52,$J9&lt;=3),$L9,0))</f>
        <v>0</v>
      </c>
      <c r="AG9" s="102">
        <f aca="true" t="shared" si="19" ref="AG9:AG27">IF(AND($C9=$C$51,$E9&lt;=12,$H9=$C$52,$J9&gt;=1),$M9,IF(AND($C9=$C$52,$E9&lt;=1,$H9=$C$52,$J9&lt;=3),$M9,0))</f>
        <v>0</v>
      </c>
      <c r="AH9" s="105">
        <f aca="true" t="shared" si="20" ref="AH9:AH27">IF(AND($C9=$C$51,$E9&lt;=12,$H9=$C$52,$J9&gt;=2),$L9,IF(AND($C9=$C$52,$E9&lt;=2,$H9=$C$52,$J9&gt;1),$L9,0))</f>
        <v>0</v>
      </c>
      <c r="AI9" s="106">
        <f aca="true" t="shared" si="21" ref="AI9:AI27">IF(AND($C9=$C$51,$E9&lt;=12,$H9=$C$52,$J9&gt;=2),$M9,IF(AND($C9=$C$52,$E9&lt;=2,$H9=$C$52,$J9&gt;1),$M9,0))</f>
        <v>0</v>
      </c>
      <c r="AJ9" s="103">
        <f aca="true" t="shared" si="22" ref="AJ9:AJ27">IF(AND($C9=$C$51,$E9&lt;=12,$H9=$C$52,$J9=3),$L9,IF(AND($C9=$C$52,$E9&lt;=3,$H9=$C$52,$J9=3),$L9,0))</f>
        <v>0</v>
      </c>
      <c r="AK9" s="107">
        <f aca="true" t="shared" si="23" ref="AK9:AK27">IF(AND($C9=$C$51,$E9&lt;=12,$H9=$C$52,$J9=3),$M9,IF(AND($C9=$C$52,$E9&lt;=3,$H9=$C$52,$J9=3),$M9,0))</f>
        <v>0</v>
      </c>
      <c r="AL9" s="7"/>
    </row>
    <row r="10" spans="1:38" ht="25.5" customHeight="1">
      <c r="A10" s="21">
        <v>3</v>
      </c>
      <c r="B10" s="2"/>
      <c r="C10" s="92"/>
      <c r="D10" s="53" t="s">
        <v>50</v>
      </c>
      <c r="E10" s="53"/>
      <c r="F10" s="53" t="s">
        <v>47</v>
      </c>
      <c r="G10" s="53" t="s">
        <v>119</v>
      </c>
      <c r="H10" s="92"/>
      <c r="I10" s="53" t="s">
        <v>50</v>
      </c>
      <c r="J10" s="53"/>
      <c r="K10" s="53" t="s">
        <v>49</v>
      </c>
      <c r="L10" s="28"/>
      <c r="M10" s="29"/>
      <c r="N10" s="101">
        <f t="shared" si="0"/>
        <v>0</v>
      </c>
      <c r="O10" s="102">
        <f t="shared" si="1"/>
        <v>0</v>
      </c>
      <c r="P10" s="103">
        <f t="shared" si="2"/>
        <v>0</v>
      </c>
      <c r="Q10" s="104">
        <f t="shared" si="3"/>
        <v>0</v>
      </c>
      <c r="R10" s="105">
        <f t="shared" si="4"/>
        <v>0</v>
      </c>
      <c r="S10" s="106">
        <f t="shared" si="5"/>
        <v>0</v>
      </c>
      <c r="T10" s="103">
        <f t="shared" si="6"/>
        <v>0</v>
      </c>
      <c r="U10" s="104">
        <f t="shared" si="7"/>
        <v>0</v>
      </c>
      <c r="V10" s="105">
        <f t="shared" si="8"/>
        <v>0</v>
      </c>
      <c r="W10" s="106">
        <f t="shared" si="9"/>
        <v>0</v>
      </c>
      <c r="X10" s="103">
        <f t="shared" si="10"/>
        <v>0</v>
      </c>
      <c r="Y10" s="104">
        <f t="shared" si="11"/>
        <v>0</v>
      </c>
      <c r="Z10" s="105">
        <f t="shared" si="12"/>
        <v>0</v>
      </c>
      <c r="AA10" s="106">
        <f t="shared" si="13"/>
        <v>0</v>
      </c>
      <c r="AB10" s="103">
        <f t="shared" si="14"/>
        <v>0</v>
      </c>
      <c r="AC10" s="104">
        <f t="shared" si="15"/>
        <v>0</v>
      </c>
      <c r="AD10" s="105">
        <f t="shared" si="16"/>
        <v>0</v>
      </c>
      <c r="AE10" s="102">
        <f t="shared" si="17"/>
        <v>0</v>
      </c>
      <c r="AF10" s="103">
        <f t="shared" si="18"/>
        <v>0</v>
      </c>
      <c r="AG10" s="102">
        <f t="shared" si="19"/>
        <v>0</v>
      </c>
      <c r="AH10" s="105">
        <f t="shared" si="20"/>
        <v>0</v>
      </c>
      <c r="AI10" s="106">
        <f t="shared" si="21"/>
        <v>0</v>
      </c>
      <c r="AJ10" s="103">
        <f t="shared" si="22"/>
        <v>0</v>
      </c>
      <c r="AK10" s="107">
        <f t="shared" si="23"/>
        <v>0</v>
      </c>
      <c r="AL10" s="7"/>
    </row>
    <row r="11" spans="1:38" ht="25.5" customHeight="1">
      <c r="A11" s="21">
        <v>4</v>
      </c>
      <c r="B11" s="2"/>
      <c r="C11" s="92"/>
      <c r="D11" s="53" t="s">
        <v>50</v>
      </c>
      <c r="E11" s="53"/>
      <c r="F11" s="53" t="s">
        <v>47</v>
      </c>
      <c r="G11" s="53" t="s">
        <v>119</v>
      </c>
      <c r="H11" s="92"/>
      <c r="I11" s="53" t="s">
        <v>50</v>
      </c>
      <c r="J11" s="53"/>
      <c r="K11" s="53" t="s">
        <v>49</v>
      </c>
      <c r="L11" s="28"/>
      <c r="M11" s="29"/>
      <c r="N11" s="101">
        <f t="shared" si="0"/>
        <v>0</v>
      </c>
      <c r="O11" s="102">
        <f t="shared" si="1"/>
        <v>0</v>
      </c>
      <c r="P11" s="103">
        <f t="shared" si="2"/>
        <v>0</v>
      </c>
      <c r="Q11" s="104">
        <f t="shared" si="3"/>
        <v>0</v>
      </c>
      <c r="R11" s="105">
        <f t="shared" si="4"/>
        <v>0</v>
      </c>
      <c r="S11" s="106">
        <f t="shared" si="5"/>
        <v>0</v>
      </c>
      <c r="T11" s="103">
        <f t="shared" si="6"/>
        <v>0</v>
      </c>
      <c r="U11" s="104">
        <f t="shared" si="7"/>
        <v>0</v>
      </c>
      <c r="V11" s="105">
        <f t="shared" si="8"/>
        <v>0</v>
      </c>
      <c r="W11" s="106">
        <f t="shared" si="9"/>
        <v>0</v>
      </c>
      <c r="X11" s="103">
        <f t="shared" si="10"/>
        <v>0</v>
      </c>
      <c r="Y11" s="104">
        <f t="shared" si="11"/>
        <v>0</v>
      </c>
      <c r="Z11" s="105">
        <f t="shared" si="12"/>
        <v>0</v>
      </c>
      <c r="AA11" s="106">
        <f t="shared" si="13"/>
        <v>0</v>
      </c>
      <c r="AB11" s="103">
        <f t="shared" si="14"/>
        <v>0</v>
      </c>
      <c r="AC11" s="104">
        <f t="shared" si="15"/>
        <v>0</v>
      </c>
      <c r="AD11" s="105">
        <f t="shared" si="16"/>
        <v>0</v>
      </c>
      <c r="AE11" s="102">
        <f t="shared" si="17"/>
        <v>0</v>
      </c>
      <c r="AF11" s="103">
        <f t="shared" si="18"/>
        <v>0</v>
      </c>
      <c r="AG11" s="102">
        <f t="shared" si="19"/>
        <v>0</v>
      </c>
      <c r="AH11" s="105">
        <f t="shared" si="20"/>
        <v>0</v>
      </c>
      <c r="AI11" s="106">
        <f t="shared" si="21"/>
        <v>0</v>
      </c>
      <c r="AJ11" s="103">
        <f t="shared" si="22"/>
        <v>0</v>
      </c>
      <c r="AK11" s="107">
        <f t="shared" si="23"/>
        <v>0</v>
      </c>
      <c r="AL11" s="7"/>
    </row>
    <row r="12" spans="1:38" ht="25.5" customHeight="1">
      <c r="A12" s="21">
        <v>5</v>
      </c>
      <c r="B12" s="2"/>
      <c r="C12" s="92"/>
      <c r="D12" s="53" t="s">
        <v>50</v>
      </c>
      <c r="E12" s="53"/>
      <c r="F12" s="53" t="s">
        <v>47</v>
      </c>
      <c r="G12" s="53" t="s">
        <v>119</v>
      </c>
      <c r="H12" s="92"/>
      <c r="I12" s="53" t="s">
        <v>50</v>
      </c>
      <c r="J12" s="53"/>
      <c r="K12" s="53" t="s">
        <v>49</v>
      </c>
      <c r="L12" s="28"/>
      <c r="M12" s="29"/>
      <c r="N12" s="101">
        <f t="shared" si="0"/>
        <v>0</v>
      </c>
      <c r="O12" s="102">
        <f t="shared" si="1"/>
        <v>0</v>
      </c>
      <c r="P12" s="103">
        <f t="shared" si="2"/>
        <v>0</v>
      </c>
      <c r="Q12" s="104">
        <f t="shared" si="3"/>
        <v>0</v>
      </c>
      <c r="R12" s="105">
        <f t="shared" si="4"/>
        <v>0</v>
      </c>
      <c r="S12" s="106">
        <f t="shared" si="5"/>
        <v>0</v>
      </c>
      <c r="T12" s="103">
        <f t="shared" si="6"/>
        <v>0</v>
      </c>
      <c r="U12" s="104">
        <f t="shared" si="7"/>
        <v>0</v>
      </c>
      <c r="V12" s="105">
        <f t="shared" si="8"/>
        <v>0</v>
      </c>
      <c r="W12" s="106">
        <f t="shared" si="9"/>
        <v>0</v>
      </c>
      <c r="X12" s="103">
        <f t="shared" si="10"/>
        <v>0</v>
      </c>
      <c r="Y12" s="104">
        <f t="shared" si="11"/>
        <v>0</v>
      </c>
      <c r="Z12" s="105">
        <f t="shared" si="12"/>
        <v>0</v>
      </c>
      <c r="AA12" s="106">
        <f t="shared" si="13"/>
        <v>0</v>
      </c>
      <c r="AB12" s="103">
        <f t="shared" si="14"/>
        <v>0</v>
      </c>
      <c r="AC12" s="104">
        <f t="shared" si="15"/>
        <v>0</v>
      </c>
      <c r="AD12" s="105">
        <f t="shared" si="16"/>
        <v>0</v>
      </c>
      <c r="AE12" s="102">
        <f t="shared" si="17"/>
        <v>0</v>
      </c>
      <c r="AF12" s="103">
        <f t="shared" si="18"/>
        <v>0</v>
      </c>
      <c r="AG12" s="102">
        <f t="shared" si="19"/>
        <v>0</v>
      </c>
      <c r="AH12" s="105">
        <f t="shared" si="20"/>
        <v>0</v>
      </c>
      <c r="AI12" s="106">
        <f t="shared" si="21"/>
        <v>0</v>
      </c>
      <c r="AJ12" s="103">
        <f t="shared" si="22"/>
        <v>0</v>
      </c>
      <c r="AK12" s="107">
        <f t="shared" si="23"/>
        <v>0</v>
      </c>
      <c r="AL12" s="7"/>
    </row>
    <row r="13" spans="1:38" ht="25.5" customHeight="1">
      <c r="A13" s="21">
        <v>6</v>
      </c>
      <c r="B13" s="2"/>
      <c r="C13" s="92"/>
      <c r="D13" s="53" t="s">
        <v>50</v>
      </c>
      <c r="E13" s="53"/>
      <c r="F13" s="53" t="s">
        <v>47</v>
      </c>
      <c r="G13" s="53" t="s">
        <v>119</v>
      </c>
      <c r="H13" s="92"/>
      <c r="I13" s="53" t="s">
        <v>50</v>
      </c>
      <c r="J13" s="53"/>
      <c r="K13" s="53" t="s">
        <v>49</v>
      </c>
      <c r="L13" s="28"/>
      <c r="M13" s="29"/>
      <c r="N13" s="101">
        <f t="shared" si="0"/>
        <v>0</v>
      </c>
      <c r="O13" s="102">
        <f t="shared" si="1"/>
        <v>0</v>
      </c>
      <c r="P13" s="103">
        <f t="shared" si="2"/>
        <v>0</v>
      </c>
      <c r="Q13" s="104">
        <f t="shared" si="3"/>
        <v>0</v>
      </c>
      <c r="R13" s="105">
        <f t="shared" si="4"/>
        <v>0</v>
      </c>
      <c r="S13" s="106">
        <f t="shared" si="5"/>
        <v>0</v>
      </c>
      <c r="T13" s="103">
        <f t="shared" si="6"/>
        <v>0</v>
      </c>
      <c r="U13" s="104">
        <f t="shared" si="7"/>
        <v>0</v>
      </c>
      <c r="V13" s="105">
        <f t="shared" si="8"/>
        <v>0</v>
      </c>
      <c r="W13" s="106">
        <f t="shared" si="9"/>
        <v>0</v>
      </c>
      <c r="X13" s="103">
        <f t="shared" si="10"/>
        <v>0</v>
      </c>
      <c r="Y13" s="104">
        <f t="shared" si="11"/>
        <v>0</v>
      </c>
      <c r="Z13" s="105">
        <f t="shared" si="12"/>
        <v>0</v>
      </c>
      <c r="AA13" s="106">
        <f t="shared" si="13"/>
        <v>0</v>
      </c>
      <c r="AB13" s="103">
        <f t="shared" si="14"/>
        <v>0</v>
      </c>
      <c r="AC13" s="104">
        <f t="shared" si="15"/>
        <v>0</v>
      </c>
      <c r="AD13" s="105">
        <f t="shared" si="16"/>
        <v>0</v>
      </c>
      <c r="AE13" s="102">
        <f t="shared" si="17"/>
        <v>0</v>
      </c>
      <c r="AF13" s="103">
        <f t="shared" si="18"/>
        <v>0</v>
      </c>
      <c r="AG13" s="102">
        <f t="shared" si="19"/>
        <v>0</v>
      </c>
      <c r="AH13" s="105">
        <f t="shared" si="20"/>
        <v>0</v>
      </c>
      <c r="AI13" s="106">
        <f t="shared" si="21"/>
        <v>0</v>
      </c>
      <c r="AJ13" s="103">
        <f t="shared" si="22"/>
        <v>0</v>
      </c>
      <c r="AK13" s="107">
        <f t="shared" si="23"/>
        <v>0</v>
      </c>
      <c r="AL13" s="7"/>
    </row>
    <row r="14" spans="1:38" ht="25.5" customHeight="1">
      <c r="A14" s="21">
        <v>7</v>
      </c>
      <c r="B14" s="2"/>
      <c r="C14" s="92"/>
      <c r="D14" s="53" t="s">
        <v>50</v>
      </c>
      <c r="E14" s="53"/>
      <c r="F14" s="53" t="s">
        <v>47</v>
      </c>
      <c r="G14" s="53" t="s">
        <v>119</v>
      </c>
      <c r="H14" s="92"/>
      <c r="I14" s="53" t="s">
        <v>50</v>
      </c>
      <c r="J14" s="53"/>
      <c r="K14" s="53" t="s">
        <v>49</v>
      </c>
      <c r="L14" s="28"/>
      <c r="M14" s="29"/>
      <c r="N14" s="101">
        <f t="shared" si="0"/>
        <v>0</v>
      </c>
      <c r="O14" s="102">
        <f t="shared" si="1"/>
        <v>0</v>
      </c>
      <c r="P14" s="103">
        <f t="shared" si="2"/>
        <v>0</v>
      </c>
      <c r="Q14" s="104">
        <f t="shared" si="3"/>
        <v>0</v>
      </c>
      <c r="R14" s="105">
        <f t="shared" si="4"/>
        <v>0</v>
      </c>
      <c r="S14" s="106">
        <f t="shared" si="5"/>
        <v>0</v>
      </c>
      <c r="T14" s="103">
        <f t="shared" si="6"/>
        <v>0</v>
      </c>
      <c r="U14" s="104">
        <f t="shared" si="7"/>
        <v>0</v>
      </c>
      <c r="V14" s="105">
        <f t="shared" si="8"/>
        <v>0</v>
      </c>
      <c r="W14" s="106">
        <f t="shared" si="9"/>
        <v>0</v>
      </c>
      <c r="X14" s="103">
        <f t="shared" si="10"/>
        <v>0</v>
      </c>
      <c r="Y14" s="104">
        <f t="shared" si="11"/>
        <v>0</v>
      </c>
      <c r="Z14" s="105">
        <f t="shared" si="12"/>
        <v>0</v>
      </c>
      <c r="AA14" s="106">
        <f t="shared" si="13"/>
        <v>0</v>
      </c>
      <c r="AB14" s="103">
        <f t="shared" si="14"/>
        <v>0</v>
      </c>
      <c r="AC14" s="104">
        <f t="shared" si="15"/>
        <v>0</v>
      </c>
      <c r="AD14" s="105">
        <f t="shared" si="16"/>
        <v>0</v>
      </c>
      <c r="AE14" s="102">
        <f t="shared" si="17"/>
        <v>0</v>
      </c>
      <c r="AF14" s="103">
        <f t="shared" si="18"/>
        <v>0</v>
      </c>
      <c r="AG14" s="102">
        <f t="shared" si="19"/>
        <v>0</v>
      </c>
      <c r="AH14" s="105">
        <f t="shared" si="20"/>
        <v>0</v>
      </c>
      <c r="AI14" s="106">
        <f t="shared" si="21"/>
        <v>0</v>
      </c>
      <c r="AJ14" s="103">
        <f t="shared" si="22"/>
        <v>0</v>
      </c>
      <c r="AK14" s="107">
        <f t="shared" si="23"/>
        <v>0</v>
      </c>
      <c r="AL14" s="7"/>
    </row>
    <row r="15" spans="1:38" ht="25.5" customHeight="1">
      <c r="A15" s="21">
        <v>8</v>
      </c>
      <c r="B15" s="2"/>
      <c r="C15" s="92"/>
      <c r="D15" s="53" t="s">
        <v>50</v>
      </c>
      <c r="E15" s="53"/>
      <c r="F15" s="53" t="s">
        <v>47</v>
      </c>
      <c r="G15" s="53" t="s">
        <v>119</v>
      </c>
      <c r="H15" s="92"/>
      <c r="I15" s="53" t="s">
        <v>50</v>
      </c>
      <c r="J15" s="53"/>
      <c r="K15" s="53" t="s">
        <v>49</v>
      </c>
      <c r="L15" s="28"/>
      <c r="M15" s="29"/>
      <c r="N15" s="101">
        <f t="shared" si="0"/>
        <v>0</v>
      </c>
      <c r="O15" s="102">
        <f t="shared" si="1"/>
        <v>0</v>
      </c>
      <c r="P15" s="103">
        <f t="shared" si="2"/>
        <v>0</v>
      </c>
      <c r="Q15" s="104">
        <f t="shared" si="3"/>
        <v>0</v>
      </c>
      <c r="R15" s="105">
        <f t="shared" si="4"/>
        <v>0</v>
      </c>
      <c r="S15" s="106">
        <f t="shared" si="5"/>
        <v>0</v>
      </c>
      <c r="T15" s="103">
        <f t="shared" si="6"/>
        <v>0</v>
      </c>
      <c r="U15" s="104">
        <f t="shared" si="7"/>
        <v>0</v>
      </c>
      <c r="V15" s="105">
        <f t="shared" si="8"/>
        <v>0</v>
      </c>
      <c r="W15" s="106">
        <f t="shared" si="9"/>
        <v>0</v>
      </c>
      <c r="X15" s="103">
        <f t="shared" si="10"/>
        <v>0</v>
      </c>
      <c r="Y15" s="104">
        <f t="shared" si="11"/>
        <v>0</v>
      </c>
      <c r="Z15" s="105">
        <f t="shared" si="12"/>
        <v>0</v>
      </c>
      <c r="AA15" s="106">
        <f t="shared" si="13"/>
        <v>0</v>
      </c>
      <c r="AB15" s="103">
        <f t="shared" si="14"/>
        <v>0</v>
      </c>
      <c r="AC15" s="104">
        <f t="shared" si="15"/>
        <v>0</v>
      </c>
      <c r="AD15" s="105">
        <f t="shared" si="16"/>
        <v>0</v>
      </c>
      <c r="AE15" s="102">
        <f t="shared" si="17"/>
        <v>0</v>
      </c>
      <c r="AF15" s="103">
        <f t="shared" si="18"/>
        <v>0</v>
      </c>
      <c r="AG15" s="102">
        <f t="shared" si="19"/>
        <v>0</v>
      </c>
      <c r="AH15" s="105">
        <f t="shared" si="20"/>
        <v>0</v>
      </c>
      <c r="AI15" s="106">
        <f t="shared" si="21"/>
        <v>0</v>
      </c>
      <c r="AJ15" s="103">
        <f t="shared" si="22"/>
        <v>0</v>
      </c>
      <c r="AK15" s="107">
        <f t="shared" si="23"/>
        <v>0</v>
      </c>
      <c r="AL15" s="7"/>
    </row>
    <row r="16" spans="1:38" ht="25.5" customHeight="1">
      <c r="A16" s="21">
        <v>9</v>
      </c>
      <c r="B16" s="2"/>
      <c r="C16" s="92"/>
      <c r="D16" s="53" t="s">
        <v>50</v>
      </c>
      <c r="E16" s="53"/>
      <c r="F16" s="53" t="s">
        <v>47</v>
      </c>
      <c r="G16" s="53" t="s">
        <v>119</v>
      </c>
      <c r="H16" s="92"/>
      <c r="I16" s="53" t="s">
        <v>50</v>
      </c>
      <c r="J16" s="53"/>
      <c r="K16" s="53" t="s">
        <v>49</v>
      </c>
      <c r="L16" s="28"/>
      <c r="M16" s="29"/>
      <c r="N16" s="101">
        <f t="shared" si="0"/>
        <v>0</v>
      </c>
      <c r="O16" s="102">
        <f t="shared" si="1"/>
        <v>0</v>
      </c>
      <c r="P16" s="103">
        <f t="shared" si="2"/>
        <v>0</v>
      </c>
      <c r="Q16" s="104">
        <f t="shared" si="3"/>
        <v>0</v>
      </c>
      <c r="R16" s="105">
        <f t="shared" si="4"/>
        <v>0</v>
      </c>
      <c r="S16" s="106">
        <f t="shared" si="5"/>
        <v>0</v>
      </c>
      <c r="T16" s="103">
        <f t="shared" si="6"/>
        <v>0</v>
      </c>
      <c r="U16" s="104">
        <f t="shared" si="7"/>
        <v>0</v>
      </c>
      <c r="V16" s="105">
        <f t="shared" si="8"/>
        <v>0</v>
      </c>
      <c r="W16" s="106">
        <f t="shared" si="9"/>
        <v>0</v>
      </c>
      <c r="X16" s="103">
        <f t="shared" si="10"/>
        <v>0</v>
      </c>
      <c r="Y16" s="104">
        <f t="shared" si="11"/>
        <v>0</v>
      </c>
      <c r="Z16" s="105">
        <f t="shared" si="12"/>
        <v>0</v>
      </c>
      <c r="AA16" s="106">
        <f t="shared" si="13"/>
        <v>0</v>
      </c>
      <c r="AB16" s="103">
        <f t="shared" si="14"/>
        <v>0</v>
      </c>
      <c r="AC16" s="104">
        <f t="shared" si="15"/>
        <v>0</v>
      </c>
      <c r="AD16" s="105">
        <f t="shared" si="16"/>
        <v>0</v>
      </c>
      <c r="AE16" s="102">
        <f t="shared" si="17"/>
        <v>0</v>
      </c>
      <c r="AF16" s="103">
        <f t="shared" si="18"/>
        <v>0</v>
      </c>
      <c r="AG16" s="102">
        <f t="shared" si="19"/>
        <v>0</v>
      </c>
      <c r="AH16" s="105">
        <f t="shared" si="20"/>
        <v>0</v>
      </c>
      <c r="AI16" s="106">
        <f t="shared" si="21"/>
        <v>0</v>
      </c>
      <c r="AJ16" s="103">
        <f t="shared" si="22"/>
        <v>0</v>
      </c>
      <c r="AK16" s="107">
        <f t="shared" si="23"/>
        <v>0</v>
      </c>
      <c r="AL16" s="7"/>
    </row>
    <row r="17" spans="1:38" ht="25.5" customHeight="1">
      <c r="A17" s="21">
        <v>10</v>
      </c>
      <c r="B17" s="2"/>
      <c r="C17" s="92"/>
      <c r="D17" s="53" t="s">
        <v>50</v>
      </c>
      <c r="E17" s="53"/>
      <c r="F17" s="53" t="s">
        <v>47</v>
      </c>
      <c r="G17" s="53" t="s">
        <v>119</v>
      </c>
      <c r="H17" s="92"/>
      <c r="I17" s="53" t="s">
        <v>50</v>
      </c>
      <c r="J17" s="53"/>
      <c r="K17" s="53" t="s">
        <v>49</v>
      </c>
      <c r="L17" s="28"/>
      <c r="M17" s="29"/>
      <c r="N17" s="101">
        <f t="shared" si="0"/>
        <v>0</v>
      </c>
      <c r="O17" s="102">
        <f t="shared" si="1"/>
        <v>0</v>
      </c>
      <c r="P17" s="103">
        <f t="shared" si="2"/>
        <v>0</v>
      </c>
      <c r="Q17" s="104">
        <f t="shared" si="3"/>
        <v>0</v>
      </c>
      <c r="R17" s="105">
        <f t="shared" si="4"/>
        <v>0</v>
      </c>
      <c r="S17" s="106">
        <f t="shared" si="5"/>
        <v>0</v>
      </c>
      <c r="T17" s="103">
        <f t="shared" si="6"/>
        <v>0</v>
      </c>
      <c r="U17" s="104">
        <f t="shared" si="7"/>
        <v>0</v>
      </c>
      <c r="V17" s="105">
        <f t="shared" si="8"/>
        <v>0</v>
      </c>
      <c r="W17" s="106">
        <f t="shared" si="9"/>
        <v>0</v>
      </c>
      <c r="X17" s="103">
        <f t="shared" si="10"/>
        <v>0</v>
      </c>
      <c r="Y17" s="104">
        <f t="shared" si="11"/>
        <v>0</v>
      </c>
      <c r="Z17" s="105">
        <f t="shared" si="12"/>
        <v>0</v>
      </c>
      <c r="AA17" s="106">
        <f t="shared" si="13"/>
        <v>0</v>
      </c>
      <c r="AB17" s="103">
        <f t="shared" si="14"/>
        <v>0</v>
      </c>
      <c r="AC17" s="104">
        <f t="shared" si="15"/>
        <v>0</v>
      </c>
      <c r="AD17" s="105">
        <f t="shared" si="16"/>
        <v>0</v>
      </c>
      <c r="AE17" s="102">
        <f t="shared" si="17"/>
        <v>0</v>
      </c>
      <c r="AF17" s="103">
        <f t="shared" si="18"/>
        <v>0</v>
      </c>
      <c r="AG17" s="102">
        <f t="shared" si="19"/>
        <v>0</v>
      </c>
      <c r="AH17" s="105">
        <f t="shared" si="20"/>
        <v>0</v>
      </c>
      <c r="AI17" s="106">
        <f t="shared" si="21"/>
        <v>0</v>
      </c>
      <c r="AJ17" s="103">
        <f t="shared" si="22"/>
        <v>0</v>
      </c>
      <c r="AK17" s="107">
        <f t="shared" si="23"/>
        <v>0</v>
      </c>
      <c r="AL17" s="7"/>
    </row>
    <row r="18" spans="1:38" ht="25.5" customHeight="1">
      <c r="A18" s="21">
        <v>11</v>
      </c>
      <c r="B18" s="2"/>
      <c r="C18" s="92"/>
      <c r="D18" s="53" t="s">
        <v>50</v>
      </c>
      <c r="E18" s="53"/>
      <c r="F18" s="53" t="s">
        <v>47</v>
      </c>
      <c r="G18" s="53" t="s">
        <v>119</v>
      </c>
      <c r="H18" s="92"/>
      <c r="I18" s="53" t="s">
        <v>50</v>
      </c>
      <c r="J18" s="53"/>
      <c r="K18" s="53" t="s">
        <v>49</v>
      </c>
      <c r="L18" s="28"/>
      <c r="M18" s="29"/>
      <c r="N18" s="101">
        <f t="shared" si="0"/>
        <v>0</v>
      </c>
      <c r="O18" s="102">
        <f t="shared" si="1"/>
        <v>0</v>
      </c>
      <c r="P18" s="103">
        <f t="shared" si="2"/>
        <v>0</v>
      </c>
      <c r="Q18" s="104">
        <f t="shared" si="3"/>
        <v>0</v>
      </c>
      <c r="R18" s="105">
        <f t="shared" si="4"/>
        <v>0</v>
      </c>
      <c r="S18" s="106">
        <f t="shared" si="5"/>
        <v>0</v>
      </c>
      <c r="T18" s="103">
        <f t="shared" si="6"/>
        <v>0</v>
      </c>
      <c r="U18" s="104">
        <f t="shared" si="7"/>
        <v>0</v>
      </c>
      <c r="V18" s="105">
        <f t="shared" si="8"/>
        <v>0</v>
      </c>
      <c r="W18" s="106">
        <f t="shared" si="9"/>
        <v>0</v>
      </c>
      <c r="X18" s="103">
        <f t="shared" si="10"/>
        <v>0</v>
      </c>
      <c r="Y18" s="104">
        <f t="shared" si="11"/>
        <v>0</v>
      </c>
      <c r="Z18" s="105">
        <f t="shared" si="12"/>
        <v>0</v>
      </c>
      <c r="AA18" s="106">
        <f t="shared" si="13"/>
        <v>0</v>
      </c>
      <c r="AB18" s="103">
        <f t="shared" si="14"/>
        <v>0</v>
      </c>
      <c r="AC18" s="104">
        <f t="shared" si="15"/>
        <v>0</v>
      </c>
      <c r="AD18" s="105">
        <f t="shared" si="16"/>
        <v>0</v>
      </c>
      <c r="AE18" s="102">
        <f t="shared" si="17"/>
        <v>0</v>
      </c>
      <c r="AF18" s="103">
        <f t="shared" si="18"/>
        <v>0</v>
      </c>
      <c r="AG18" s="102">
        <f t="shared" si="19"/>
        <v>0</v>
      </c>
      <c r="AH18" s="105">
        <f t="shared" si="20"/>
        <v>0</v>
      </c>
      <c r="AI18" s="106">
        <f t="shared" si="21"/>
        <v>0</v>
      </c>
      <c r="AJ18" s="103">
        <f t="shared" si="22"/>
        <v>0</v>
      </c>
      <c r="AK18" s="107">
        <f t="shared" si="23"/>
        <v>0</v>
      </c>
      <c r="AL18" s="7"/>
    </row>
    <row r="19" spans="1:38" ht="25.5" customHeight="1">
      <c r="A19" s="21">
        <v>12</v>
      </c>
      <c r="B19" s="2"/>
      <c r="C19" s="92"/>
      <c r="D19" s="53" t="s">
        <v>50</v>
      </c>
      <c r="E19" s="53"/>
      <c r="F19" s="53" t="s">
        <v>47</v>
      </c>
      <c r="G19" s="53" t="s">
        <v>119</v>
      </c>
      <c r="H19" s="92"/>
      <c r="I19" s="53" t="s">
        <v>50</v>
      </c>
      <c r="J19" s="53"/>
      <c r="K19" s="53" t="s">
        <v>49</v>
      </c>
      <c r="L19" s="28"/>
      <c r="M19" s="29"/>
      <c r="N19" s="101">
        <f t="shared" si="0"/>
        <v>0</v>
      </c>
      <c r="O19" s="102">
        <f t="shared" si="1"/>
        <v>0</v>
      </c>
      <c r="P19" s="103">
        <f t="shared" si="2"/>
        <v>0</v>
      </c>
      <c r="Q19" s="104">
        <f t="shared" si="3"/>
        <v>0</v>
      </c>
      <c r="R19" s="105">
        <f t="shared" si="4"/>
        <v>0</v>
      </c>
      <c r="S19" s="106">
        <f t="shared" si="5"/>
        <v>0</v>
      </c>
      <c r="T19" s="103">
        <f t="shared" si="6"/>
        <v>0</v>
      </c>
      <c r="U19" s="104">
        <f t="shared" si="7"/>
        <v>0</v>
      </c>
      <c r="V19" s="105">
        <f t="shared" si="8"/>
        <v>0</v>
      </c>
      <c r="W19" s="106">
        <f t="shared" si="9"/>
        <v>0</v>
      </c>
      <c r="X19" s="103">
        <f t="shared" si="10"/>
        <v>0</v>
      </c>
      <c r="Y19" s="104">
        <f t="shared" si="11"/>
        <v>0</v>
      </c>
      <c r="Z19" s="105">
        <f t="shared" si="12"/>
        <v>0</v>
      </c>
      <c r="AA19" s="106">
        <f t="shared" si="13"/>
        <v>0</v>
      </c>
      <c r="AB19" s="103">
        <f t="shared" si="14"/>
        <v>0</v>
      </c>
      <c r="AC19" s="104">
        <f t="shared" si="15"/>
        <v>0</v>
      </c>
      <c r="AD19" s="105">
        <f t="shared" si="16"/>
        <v>0</v>
      </c>
      <c r="AE19" s="102">
        <f t="shared" si="17"/>
        <v>0</v>
      </c>
      <c r="AF19" s="103">
        <f t="shared" si="18"/>
        <v>0</v>
      </c>
      <c r="AG19" s="102">
        <f t="shared" si="19"/>
        <v>0</v>
      </c>
      <c r="AH19" s="105">
        <f t="shared" si="20"/>
        <v>0</v>
      </c>
      <c r="AI19" s="106">
        <f t="shared" si="21"/>
        <v>0</v>
      </c>
      <c r="AJ19" s="103">
        <f t="shared" si="22"/>
        <v>0</v>
      </c>
      <c r="AK19" s="107">
        <f t="shared" si="23"/>
        <v>0</v>
      </c>
      <c r="AL19" s="7"/>
    </row>
    <row r="20" spans="1:38" ht="25.5" customHeight="1">
      <c r="A20" s="21">
        <v>13</v>
      </c>
      <c r="B20" s="2"/>
      <c r="C20" s="92"/>
      <c r="D20" s="53" t="s">
        <v>50</v>
      </c>
      <c r="E20" s="53"/>
      <c r="F20" s="53" t="s">
        <v>47</v>
      </c>
      <c r="G20" s="53" t="s">
        <v>119</v>
      </c>
      <c r="H20" s="92"/>
      <c r="I20" s="53" t="s">
        <v>50</v>
      </c>
      <c r="J20" s="53"/>
      <c r="K20" s="53" t="s">
        <v>49</v>
      </c>
      <c r="L20" s="28"/>
      <c r="M20" s="29"/>
      <c r="N20" s="101">
        <f t="shared" si="0"/>
        <v>0</v>
      </c>
      <c r="O20" s="102">
        <f t="shared" si="1"/>
        <v>0</v>
      </c>
      <c r="P20" s="103">
        <f t="shared" si="2"/>
        <v>0</v>
      </c>
      <c r="Q20" s="104">
        <f t="shared" si="3"/>
        <v>0</v>
      </c>
      <c r="R20" s="105">
        <f t="shared" si="4"/>
        <v>0</v>
      </c>
      <c r="S20" s="106">
        <f t="shared" si="5"/>
        <v>0</v>
      </c>
      <c r="T20" s="103">
        <f t="shared" si="6"/>
        <v>0</v>
      </c>
      <c r="U20" s="104">
        <f t="shared" si="7"/>
        <v>0</v>
      </c>
      <c r="V20" s="105">
        <f t="shared" si="8"/>
        <v>0</v>
      </c>
      <c r="W20" s="106">
        <f t="shared" si="9"/>
        <v>0</v>
      </c>
      <c r="X20" s="103">
        <f t="shared" si="10"/>
        <v>0</v>
      </c>
      <c r="Y20" s="104">
        <f t="shared" si="11"/>
        <v>0</v>
      </c>
      <c r="Z20" s="105">
        <f t="shared" si="12"/>
        <v>0</v>
      </c>
      <c r="AA20" s="106">
        <f t="shared" si="13"/>
        <v>0</v>
      </c>
      <c r="AB20" s="103">
        <f t="shared" si="14"/>
        <v>0</v>
      </c>
      <c r="AC20" s="104">
        <f t="shared" si="15"/>
        <v>0</v>
      </c>
      <c r="AD20" s="105">
        <f t="shared" si="16"/>
        <v>0</v>
      </c>
      <c r="AE20" s="102">
        <f t="shared" si="17"/>
        <v>0</v>
      </c>
      <c r="AF20" s="103">
        <f t="shared" si="18"/>
        <v>0</v>
      </c>
      <c r="AG20" s="102">
        <f t="shared" si="19"/>
        <v>0</v>
      </c>
      <c r="AH20" s="105">
        <f t="shared" si="20"/>
        <v>0</v>
      </c>
      <c r="AI20" s="106">
        <f t="shared" si="21"/>
        <v>0</v>
      </c>
      <c r="AJ20" s="103">
        <f t="shared" si="22"/>
        <v>0</v>
      </c>
      <c r="AK20" s="107">
        <f t="shared" si="23"/>
        <v>0</v>
      </c>
      <c r="AL20" s="7"/>
    </row>
    <row r="21" spans="1:38" ht="25.5" customHeight="1">
      <c r="A21" s="21">
        <v>14</v>
      </c>
      <c r="B21" s="2"/>
      <c r="C21" s="92"/>
      <c r="D21" s="53" t="s">
        <v>50</v>
      </c>
      <c r="E21" s="53"/>
      <c r="F21" s="53" t="s">
        <v>47</v>
      </c>
      <c r="G21" s="53" t="s">
        <v>119</v>
      </c>
      <c r="H21" s="92"/>
      <c r="I21" s="53" t="s">
        <v>50</v>
      </c>
      <c r="J21" s="53"/>
      <c r="K21" s="53" t="s">
        <v>49</v>
      </c>
      <c r="L21" s="28"/>
      <c r="M21" s="29"/>
      <c r="N21" s="101">
        <f t="shared" si="0"/>
        <v>0</v>
      </c>
      <c r="O21" s="102">
        <f t="shared" si="1"/>
        <v>0</v>
      </c>
      <c r="P21" s="103">
        <f t="shared" si="2"/>
        <v>0</v>
      </c>
      <c r="Q21" s="104">
        <f t="shared" si="3"/>
        <v>0</v>
      </c>
      <c r="R21" s="105">
        <f t="shared" si="4"/>
        <v>0</v>
      </c>
      <c r="S21" s="106">
        <f t="shared" si="5"/>
        <v>0</v>
      </c>
      <c r="T21" s="103">
        <f t="shared" si="6"/>
        <v>0</v>
      </c>
      <c r="U21" s="104">
        <f t="shared" si="7"/>
        <v>0</v>
      </c>
      <c r="V21" s="105">
        <f t="shared" si="8"/>
        <v>0</v>
      </c>
      <c r="W21" s="106">
        <f t="shared" si="9"/>
        <v>0</v>
      </c>
      <c r="X21" s="103">
        <f t="shared" si="10"/>
        <v>0</v>
      </c>
      <c r="Y21" s="104">
        <f t="shared" si="11"/>
        <v>0</v>
      </c>
      <c r="Z21" s="105">
        <f t="shared" si="12"/>
        <v>0</v>
      </c>
      <c r="AA21" s="106">
        <f t="shared" si="13"/>
        <v>0</v>
      </c>
      <c r="AB21" s="103">
        <f t="shared" si="14"/>
        <v>0</v>
      </c>
      <c r="AC21" s="104">
        <f t="shared" si="15"/>
        <v>0</v>
      </c>
      <c r="AD21" s="105">
        <f t="shared" si="16"/>
        <v>0</v>
      </c>
      <c r="AE21" s="102">
        <f t="shared" si="17"/>
        <v>0</v>
      </c>
      <c r="AF21" s="103">
        <f t="shared" si="18"/>
        <v>0</v>
      </c>
      <c r="AG21" s="102">
        <f t="shared" si="19"/>
        <v>0</v>
      </c>
      <c r="AH21" s="105">
        <f t="shared" si="20"/>
        <v>0</v>
      </c>
      <c r="AI21" s="106">
        <f t="shared" si="21"/>
        <v>0</v>
      </c>
      <c r="AJ21" s="103">
        <f t="shared" si="22"/>
        <v>0</v>
      </c>
      <c r="AK21" s="107">
        <f t="shared" si="23"/>
        <v>0</v>
      </c>
      <c r="AL21" s="7"/>
    </row>
    <row r="22" spans="1:38" ht="25.5" customHeight="1">
      <c r="A22" s="21">
        <v>15</v>
      </c>
      <c r="B22" s="2"/>
      <c r="C22" s="92"/>
      <c r="D22" s="53" t="s">
        <v>50</v>
      </c>
      <c r="E22" s="53"/>
      <c r="F22" s="53" t="s">
        <v>47</v>
      </c>
      <c r="G22" s="53" t="s">
        <v>119</v>
      </c>
      <c r="H22" s="92"/>
      <c r="I22" s="53" t="s">
        <v>50</v>
      </c>
      <c r="J22" s="53"/>
      <c r="K22" s="53" t="s">
        <v>49</v>
      </c>
      <c r="L22" s="28"/>
      <c r="M22" s="29"/>
      <c r="N22" s="101">
        <f t="shared" si="0"/>
        <v>0</v>
      </c>
      <c r="O22" s="102">
        <f t="shared" si="1"/>
        <v>0</v>
      </c>
      <c r="P22" s="103">
        <f t="shared" si="2"/>
        <v>0</v>
      </c>
      <c r="Q22" s="104">
        <f t="shared" si="3"/>
        <v>0</v>
      </c>
      <c r="R22" s="105">
        <f t="shared" si="4"/>
        <v>0</v>
      </c>
      <c r="S22" s="106">
        <f t="shared" si="5"/>
        <v>0</v>
      </c>
      <c r="T22" s="103">
        <f t="shared" si="6"/>
        <v>0</v>
      </c>
      <c r="U22" s="104">
        <f t="shared" si="7"/>
        <v>0</v>
      </c>
      <c r="V22" s="105">
        <f t="shared" si="8"/>
        <v>0</v>
      </c>
      <c r="W22" s="106">
        <f t="shared" si="9"/>
        <v>0</v>
      </c>
      <c r="X22" s="103">
        <f t="shared" si="10"/>
        <v>0</v>
      </c>
      <c r="Y22" s="104">
        <f t="shared" si="11"/>
        <v>0</v>
      </c>
      <c r="Z22" s="105">
        <f t="shared" si="12"/>
        <v>0</v>
      </c>
      <c r="AA22" s="106">
        <f t="shared" si="13"/>
        <v>0</v>
      </c>
      <c r="AB22" s="103">
        <f t="shared" si="14"/>
        <v>0</v>
      </c>
      <c r="AC22" s="104">
        <f t="shared" si="15"/>
        <v>0</v>
      </c>
      <c r="AD22" s="105">
        <f t="shared" si="16"/>
        <v>0</v>
      </c>
      <c r="AE22" s="102">
        <f t="shared" si="17"/>
        <v>0</v>
      </c>
      <c r="AF22" s="103">
        <f t="shared" si="18"/>
        <v>0</v>
      </c>
      <c r="AG22" s="102">
        <f t="shared" si="19"/>
        <v>0</v>
      </c>
      <c r="AH22" s="105">
        <f t="shared" si="20"/>
        <v>0</v>
      </c>
      <c r="AI22" s="106">
        <f t="shared" si="21"/>
        <v>0</v>
      </c>
      <c r="AJ22" s="103">
        <f t="shared" si="22"/>
        <v>0</v>
      </c>
      <c r="AK22" s="107">
        <f t="shared" si="23"/>
        <v>0</v>
      </c>
      <c r="AL22" s="7"/>
    </row>
    <row r="23" spans="1:38" ht="25.5" customHeight="1">
      <c r="A23" s="21">
        <v>16</v>
      </c>
      <c r="B23" s="2"/>
      <c r="C23" s="92"/>
      <c r="D23" s="53" t="s">
        <v>50</v>
      </c>
      <c r="E23" s="53"/>
      <c r="F23" s="53" t="s">
        <v>47</v>
      </c>
      <c r="G23" s="53" t="s">
        <v>119</v>
      </c>
      <c r="H23" s="92"/>
      <c r="I23" s="53" t="s">
        <v>50</v>
      </c>
      <c r="J23" s="53"/>
      <c r="K23" s="53" t="s">
        <v>49</v>
      </c>
      <c r="L23" s="28"/>
      <c r="M23" s="29"/>
      <c r="N23" s="101">
        <f t="shared" si="0"/>
        <v>0</v>
      </c>
      <c r="O23" s="102">
        <f t="shared" si="1"/>
        <v>0</v>
      </c>
      <c r="P23" s="103">
        <f t="shared" si="2"/>
        <v>0</v>
      </c>
      <c r="Q23" s="104">
        <f t="shared" si="3"/>
        <v>0</v>
      </c>
      <c r="R23" s="105">
        <f t="shared" si="4"/>
        <v>0</v>
      </c>
      <c r="S23" s="106">
        <f t="shared" si="5"/>
        <v>0</v>
      </c>
      <c r="T23" s="103">
        <f t="shared" si="6"/>
        <v>0</v>
      </c>
      <c r="U23" s="104">
        <f t="shared" si="7"/>
        <v>0</v>
      </c>
      <c r="V23" s="105">
        <f t="shared" si="8"/>
        <v>0</v>
      </c>
      <c r="W23" s="106">
        <f t="shared" si="9"/>
        <v>0</v>
      </c>
      <c r="X23" s="103">
        <f t="shared" si="10"/>
        <v>0</v>
      </c>
      <c r="Y23" s="104">
        <f t="shared" si="11"/>
        <v>0</v>
      </c>
      <c r="Z23" s="105">
        <f t="shared" si="12"/>
        <v>0</v>
      </c>
      <c r="AA23" s="106">
        <f t="shared" si="13"/>
        <v>0</v>
      </c>
      <c r="AB23" s="103">
        <f t="shared" si="14"/>
        <v>0</v>
      </c>
      <c r="AC23" s="104">
        <f t="shared" si="15"/>
        <v>0</v>
      </c>
      <c r="AD23" s="105">
        <f t="shared" si="16"/>
        <v>0</v>
      </c>
      <c r="AE23" s="102">
        <f t="shared" si="17"/>
        <v>0</v>
      </c>
      <c r="AF23" s="103">
        <f t="shared" si="18"/>
        <v>0</v>
      </c>
      <c r="AG23" s="102">
        <f t="shared" si="19"/>
        <v>0</v>
      </c>
      <c r="AH23" s="105">
        <f t="shared" si="20"/>
        <v>0</v>
      </c>
      <c r="AI23" s="106">
        <f t="shared" si="21"/>
        <v>0</v>
      </c>
      <c r="AJ23" s="103">
        <f t="shared" si="22"/>
        <v>0</v>
      </c>
      <c r="AK23" s="107">
        <f t="shared" si="23"/>
        <v>0</v>
      </c>
      <c r="AL23" s="7"/>
    </row>
    <row r="24" spans="1:38" ht="25.5" customHeight="1">
      <c r="A24" s="21">
        <v>17</v>
      </c>
      <c r="B24" s="2"/>
      <c r="C24" s="92"/>
      <c r="D24" s="53" t="s">
        <v>50</v>
      </c>
      <c r="E24" s="53"/>
      <c r="F24" s="53" t="s">
        <v>47</v>
      </c>
      <c r="G24" s="53" t="s">
        <v>119</v>
      </c>
      <c r="H24" s="92"/>
      <c r="I24" s="53" t="s">
        <v>50</v>
      </c>
      <c r="J24" s="53"/>
      <c r="K24" s="53" t="s">
        <v>49</v>
      </c>
      <c r="L24" s="28"/>
      <c r="M24" s="29"/>
      <c r="N24" s="101">
        <f t="shared" si="0"/>
        <v>0</v>
      </c>
      <c r="O24" s="102">
        <f t="shared" si="1"/>
        <v>0</v>
      </c>
      <c r="P24" s="103">
        <f t="shared" si="2"/>
        <v>0</v>
      </c>
      <c r="Q24" s="104">
        <f t="shared" si="3"/>
        <v>0</v>
      </c>
      <c r="R24" s="105">
        <f t="shared" si="4"/>
        <v>0</v>
      </c>
      <c r="S24" s="106">
        <f t="shared" si="5"/>
        <v>0</v>
      </c>
      <c r="T24" s="103">
        <f t="shared" si="6"/>
        <v>0</v>
      </c>
      <c r="U24" s="104">
        <f t="shared" si="7"/>
        <v>0</v>
      </c>
      <c r="V24" s="105">
        <f t="shared" si="8"/>
        <v>0</v>
      </c>
      <c r="W24" s="106">
        <f t="shared" si="9"/>
        <v>0</v>
      </c>
      <c r="X24" s="103">
        <f t="shared" si="10"/>
        <v>0</v>
      </c>
      <c r="Y24" s="104">
        <f t="shared" si="11"/>
        <v>0</v>
      </c>
      <c r="Z24" s="105">
        <f t="shared" si="12"/>
        <v>0</v>
      </c>
      <c r="AA24" s="106">
        <f t="shared" si="13"/>
        <v>0</v>
      </c>
      <c r="AB24" s="103">
        <f t="shared" si="14"/>
        <v>0</v>
      </c>
      <c r="AC24" s="104">
        <f t="shared" si="15"/>
        <v>0</v>
      </c>
      <c r="AD24" s="105">
        <f t="shared" si="16"/>
        <v>0</v>
      </c>
      <c r="AE24" s="102">
        <f t="shared" si="17"/>
        <v>0</v>
      </c>
      <c r="AF24" s="103">
        <f t="shared" si="18"/>
        <v>0</v>
      </c>
      <c r="AG24" s="102">
        <f t="shared" si="19"/>
        <v>0</v>
      </c>
      <c r="AH24" s="105">
        <f t="shared" si="20"/>
        <v>0</v>
      </c>
      <c r="AI24" s="106">
        <f t="shared" si="21"/>
        <v>0</v>
      </c>
      <c r="AJ24" s="103">
        <f t="shared" si="22"/>
        <v>0</v>
      </c>
      <c r="AK24" s="107">
        <f t="shared" si="23"/>
        <v>0</v>
      </c>
      <c r="AL24" s="7"/>
    </row>
    <row r="25" spans="1:38" ht="25.5" customHeight="1">
      <c r="A25" s="21">
        <v>18</v>
      </c>
      <c r="B25" s="2"/>
      <c r="C25" s="92"/>
      <c r="D25" s="53" t="s">
        <v>50</v>
      </c>
      <c r="E25" s="53"/>
      <c r="F25" s="53" t="s">
        <v>47</v>
      </c>
      <c r="G25" s="53" t="s">
        <v>119</v>
      </c>
      <c r="H25" s="92"/>
      <c r="I25" s="53" t="s">
        <v>50</v>
      </c>
      <c r="J25" s="53"/>
      <c r="K25" s="53" t="s">
        <v>49</v>
      </c>
      <c r="L25" s="28"/>
      <c r="M25" s="29"/>
      <c r="N25" s="101">
        <f t="shared" si="0"/>
        <v>0</v>
      </c>
      <c r="O25" s="102">
        <f t="shared" si="1"/>
        <v>0</v>
      </c>
      <c r="P25" s="103">
        <f t="shared" si="2"/>
        <v>0</v>
      </c>
      <c r="Q25" s="104">
        <f t="shared" si="3"/>
        <v>0</v>
      </c>
      <c r="R25" s="105">
        <f t="shared" si="4"/>
        <v>0</v>
      </c>
      <c r="S25" s="106">
        <f t="shared" si="5"/>
        <v>0</v>
      </c>
      <c r="T25" s="103">
        <f t="shared" si="6"/>
        <v>0</v>
      </c>
      <c r="U25" s="104">
        <f t="shared" si="7"/>
        <v>0</v>
      </c>
      <c r="V25" s="105">
        <f t="shared" si="8"/>
        <v>0</v>
      </c>
      <c r="W25" s="106">
        <f t="shared" si="9"/>
        <v>0</v>
      </c>
      <c r="X25" s="103">
        <f t="shared" si="10"/>
        <v>0</v>
      </c>
      <c r="Y25" s="104">
        <f t="shared" si="11"/>
        <v>0</v>
      </c>
      <c r="Z25" s="105">
        <f t="shared" si="12"/>
        <v>0</v>
      </c>
      <c r="AA25" s="106">
        <f t="shared" si="13"/>
        <v>0</v>
      </c>
      <c r="AB25" s="103">
        <f t="shared" si="14"/>
        <v>0</v>
      </c>
      <c r="AC25" s="104">
        <f t="shared" si="15"/>
        <v>0</v>
      </c>
      <c r="AD25" s="105">
        <f t="shared" si="16"/>
        <v>0</v>
      </c>
      <c r="AE25" s="102">
        <f t="shared" si="17"/>
        <v>0</v>
      </c>
      <c r="AF25" s="103">
        <f t="shared" si="18"/>
        <v>0</v>
      </c>
      <c r="AG25" s="102">
        <f t="shared" si="19"/>
        <v>0</v>
      </c>
      <c r="AH25" s="105">
        <f t="shared" si="20"/>
        <v>0</v>
      </c>
      <c r="AI25" s="106">
        <f t="shared" si="21"/>
        <v>0</v>
      </c>
      <c r="AJ25" s="103">
        <f t="shared" si="22"/>
        <v>0</v>
      </c>
      <c r="AK25" s="107">
        <f t="shared" si="23"/>
        <v>0</v>
      </c>
      <c r="AL25" s="7"/>
    </row>
    <row r="26" spans="1:38" ht="25.5" customHeight="1">
      <c r="A26" s="21">
        <v>19</v>
      </c>
      <c r="B26" s="2"/>
      <c r="C26" s="92"/>
      <c r="D26" s="53" t="s">
        <v>50</v>
      </c>
      <c r="E26" s="53"/>
      <c r="F26" s="53" t="s">
        <v>47</v>
      </c>
      <c r="G26" s="53" t="s">
        <v>119</v>
      </c>
      <c r="H26" s="92"/>
      <c r="I26" s="53" t="s">
        <v>50</v>
      </c>
      <c r="J26" s="53"/>
      <c r="K26" s="53" t="s">
        <v>49</v>
      </c>
      <c r="L26" s="28"/>
      <c r="M26" s="29"/>
      <c r="N26" s="101">
        <f t="shared" si="0"/>
        <v>0</v>
      </c>
      <c r="O26" s="102">
        <f t="shared" si="1"/>
        <v>0</v>
      </c>
      <c r="P26" s="103">
        <f t="shared" si="2"/>
        <v>0</v>
      </c>
      <c r="Q26" s="104">
        <f t="shared" si="3"/>
        <v>0</v>
      </c>
      <c r="R26" s="105">
        <f t="shared" si="4"/>
        <v>0</v>
      </c>
      <c r="S26" s="106">
        <f t="shared" si="5"/>
        <v>0</v>
      </c>
      <c r="T26" s="103">
        <f t="shared" si="6"/>
        <v>0</v>
      </c>
      <c r="U26" s="104">
        <f t="shared" si="7"/>
        <v>0</v>
      </c>
      <c r="V26" s="105">
        <f t="shared" si="8"/>
        <v>0</v>
      </c>
      <c r="W26" s="106">
        <f t="shared" si="9"/>
        <v>0</v>
      </c>
      <c r="X26" s="103">
        <f t="shared" si="10"/>
        <v>0</v>
      </c>
      <c r="Y26" s="104">
        <f t="shared" si="11"/>
        <v>0</v>
      </c>
      <c r="Z26" s="105">
        <f t="shared" si="12"/>
        <v>0</v>
      </c>
      <c r="AA26" s="106">
        <f t="shared" si="13"/>
        <v>0</v>
      </c>
      <c r="AB26" s="103">
        <f t="shared" si="14"/>
        <v>0</v>
      </c>
      <c r="AC26" s="104">
        <f t="shared" si="15"/>
        <v>0</v>
      </c>
      <c r="AD26" s="105">
        <f t="shared" si="16"/>
        <v>0</v>
      </c>
      <c r="AE26" s="102">
        <f t="shared" si="17"/>
        <v>0</v>
      </c>
      <c r="AF26" s="103">
        <f t="shared" si="18"/>
        <v>0</v>
      </c>
      <c r="AG26" s="102">
        <f t="shared" si="19"/>
        <v>0</v>
      </c>
      <c r="AH26" s="105">
        <f t="shared" si="20"/>
        <v>0</v>
      </c>
      <c r="AI26" s="106">
        <f t="shared" si="21"/>
        <v>0</v>
      </c>
      <c r="AJ26" s="103">
        <f t="shared" si="22"/>
        <v>0</v>
      </c>
      <c r="AK26" s="107">
        <f t="shared" si="23"/>
        <v>0</v>
      </c>
      <c r="AL26" s="7"/>
    </row>
    <row r="27" spans="1:38" ht="25.5" customHeight="1" thickBot="1">
      <c r="A27" s="21">
        <v>20</v>
      </c>
      <c r="B27" s="2"/>
      <c r="C27" s="92"/>
      <c r="D27" s="53" t="s">
        <v>50</v>
      </c>
      <c r="E27" s="53"/>
      <c r="F27" s="53" t="s">
        <v>47</v>
      </c>
      <c r="G27" s="53" t="s">
        <v>119</v>
      </c>
      <c r="H27" s="92"/>
      <c r="I27" s="53" t="s">
        <v>50</v>
      </c>
      <c r="J27" s="53"/>
      <c r="K27" s="53" t="s">
        <v>49</v>
      </c>
      <c r="L27" s="30"/>
      <c r="M27" s="31"/>
      <c r="N27" s="108">
        <f>IF(AND($C27=$C$51,$E27=4),$L27,0)</f>
        <v>0</v>
      </c>
      <c r="O27" s="109">
        <f t="shared" si="1"/>
        <v>0</v>
      </c>
      <c r="P27" s="110">
        <f t="shared" si="2"/>
        <v>0</v>
      </c>
      <c r="Q27" s="111">
        <f t="shared" si="3"/>
        <v>0</v>
      </c>
      <c r="R27" s="112">
        <f t="shared" si="4"/>
        <v>0</v>
      </c>
      <c r="S27" s="113">
        <f t="shared" si="5"/>
        <v>0</v>
      </c>
      <c r="T27" s="110">
        <f t="shared" si="6"/>
        <v>0</v>
      </c>
      <c r="U27" s="111">
        <f t="shared" si="7"/>
        <v>0</v>
      </c>
      <c r="V27" s="112">
        <f t="shared" si="8"/>
        <v>0</v>
      </c>
      <c r="W27" s="113">
        <f t="shared" si="9"/>
        <v>0</v>
      </c>
      <c r="X27" s="110">
        <f t="shared" si="10"/>
        <v>0</v>
      </c>
      <c r="Y27" s="111">
        <f t="shared" si="11"/>
        <v>0</v>
      </c>
      <c r="Z27" s="112">
        <f t="shared" si="12"/>
        <v>0</v>
      </c>
      <c r="AA27" s="113">
        <f t="shared" si="13"/>
        <v>0</v>
      </c>
      <c r="AB27" s="110">
        <f t="shared" si="14"/>
        <v>0</v>
      </c>
      <c r="AC27" s="111">
        <f t="shared" si="15"/>
        <v>0</v>
      </c>
      <c r="AD27" s="112">
        <f t="shared" si="16"/>
        <v>0</v>
      </c>
      <c r="AE27" s="109">
        <f t="shared" si="17"/>
        <v>0</v>
      </c>
      <c r="AF27" s="110">
        <f t="shared" si="18"/>
        <v>0</v>
      </c>
      <c r="AG27" s="109">
        <f t="shared" si="19"/>
        <v>0</v>
      </c>
      <c r="AH27" s="112">
        <f t="shared" si="20"/>
        <v>0</v>
      </c>
      <c r="AI27" s="113">
        <f t="shared" si="21"/>
        <v>0</v>
      </c>
      <c r="AJ27" s="110">
        <f t="shared" si="22"/>
        <v>0</v>
      </c>
      <c r="AK27" s="114">
        <f t="shared" si="23"/>
        <v>0</v>
      </c>
      <c r="AL27" s="7"/>
    </row>
    <row r="28" spans="1:38" ht="25.5" customHeight="1" thickBot="1">
      <c r="A28" s="309" t="s">
        <v>16</v>
      </c>
      <c r="B28" s="310"/>
      <c r="C28" s="310"/>
      <c r="D28" s="310"/>
      <c r="E28" s="310"/>
      <c r="F28" s="310"/>
      <c r="G28" s="310"/>
      <c r="H28" s="310"/>
      <c r="I28" s="310"/>
      <c r="J28" s="310"/>
      <c r="K28" s="311"/>
      <c r="L28" s="312">
        <f>(SUM(L8:L27)*60+SUM(M8:M27))/60</f>
        <v>0</v>
      </c>
      <c r="M28" s="313"/>
      <c r="N28" s="288">
        <f>(SUM(N8:N27)*60+SUM(O8:O27))/60</f>
        <v>0</v>
      </c>
      <c r="O28" s="289"/>
      <c r="P28" s="288">
        <f>(SUM(P8:P27)*60+SUM(Q8:Q27))/60</f>
        <v>0</v>
      </c>
      <c r="Q28" s="289"/>
      <c r="R28" s="288">
        <f>(SUM(R8:R27)*60+SUM(S8:S27))/60</f>
        <v>0</v>
      </c>
      <c r="S28" s="289"/>
      <c r="T28" s="288">
        <f>(SUM(T8:T27)*60+SUM(U8:U27))/60</f>
        <v>0</v>
      </c>
      <c r="U28" s="289"/>
      <c r="V28" s="288">
        <f>(SUM(V8:V27)*60+SUM(W8:W27))/60</f>
        <v>0</v>
      </c>
      <c r="W28" s="289"/>
      <c r="X28" s="288">
        <f>(SUM(X8:X27)*60+SUM(Y8:Y27))/60</f>
        <v>0</v>
      </c>
      <c r="Y28" s="289"/>
      <c r="Z28" s="288">
        <f>(SUM(Z8:Z27)*60+SUM(AA8:AA27))/60</f>
        <v>0</v>
      </c>
      <c r="AA28" s="289"/>
      <c r="AB28" s="288">
        <f>(SUM(AB8:AB27)*60+SUM(AC8:AC27))/60</f>
        <v>0</v>
      </c>
      <c r="AC28" s="289"/>
      <c r="AD28" s="288">
        <f>(SUM(AD8:AD27)*60+SUM(AE8:AE27))/60</f>
        <v>0</v>
      </c>
      <c r="AE28" s="289"/>
      <c r="AF28" s="284">
        <f>(SUM(AF8:AF27)*60+SUM(AG8:AG27))/60</f>
        <v>0</v>
      </c>
      <c r="AG28" s="284"/>
      <c r="AH28" s="308">
        <f>(SUM(AH8:AH27)*60+SUM(AI8:AI27))/60</f>
        <v>0</v>
      </c>
      <c r="AI28" s="308"/>
      <c r="AJ28" s="288">
        <f>(SUM(AJ8:AJ27)*60+SUM(AK8:AK27))/60</f>
        <v>0</v>
      </c>
      <c r="AK28" s="289"/>
      <c r="AL28" s="7"/>
    </row>
    <row r="29" spans="1:38" ht="25.5" customHeight="1" thickBot="1">
      <c r="A29" s="314" t="s">
        <v>73</v>
      </c>
      <c r="B29" s="315"/>
      <c r="C29" s="315"/>
      <c r="D29" s="315"/>
      <c r="E29" s="315"/>
      <c r="F29" s="315"/>
      <c r="G29" s="315"/>
      <c r="H29" s="315"/>
      <c r="I29" s="315"/>
      <c r="J29" s="315"/>
      <c r="K29" s="316"/>
      <c r="L29" s="317">
        <v>173</v>
      </c>
      <c r="M29" s="318"/>
      <c r="N29" s="319">
        <f>$L29</f>
        <v>173</v>
      </c>
      <c r="O29" s="320"/>
      <c r="P29" s="321">
        <f>$L29</f>
        <v>173</v>
      </c>
      <c r="Q29" s="320"/>
      <c r="R29" s="321">
        <f>$L29</f>
        <v>173</v>
      </c>
      <c r="S29" s="320"/>
      <c r="T29" s="321">
        <f>$L29</f>
        <v>173</v>
      </c>
      <c r="U29" s="320"/>
      <c r="V29" s="321">
        <f>$L29</f>
        <v>173</v>
      </c>
      <c r="W29" s="320"/>
      <c r="X29" s="321">
        <f>$L29</f>
        <v>173</v>
      </c>
      <c r="Y29" s="320"/>
      <c r="Z29" s="321">
        <f>$L29</f>
        <v>173</v>
      </c>
      <c r="AA29" s="320"/>
      <c r="AB29" s="321">
        <f>$L29</f>
        <v>173</v>
      </c>
      <c r="AC29" s="320"/>
      <c r="AD29" s="321">
        <f>$L29</f>
        <v>173</v>
      </c>
      <c r="AE29" s="320"/>
      <c r="AF29" s="285">
        <f>$L29</f>
        <v>173</v>
      </c>
      <c r="AG29" s="286"/>
      <c r="AH29" s="325">
        <f>$L29</f>
        <v>173</v>
      </c>
      <c r="AI29" s="325"/>
      <c r="AJ29" s="321">
        <f>$L29</f>
        <v>173</v>
      </c>
      <c r="AK29" s="320"/>
      <c r="AL29" s="7"/>
    </row>
    <row r="30" spans="1:38" ht="25.5" customHeight="1">
      <c r="A30" s="322" t="s">
        <v>72</v>
      </c>
      <c r="B30" s="323"/>
      <c r="C30" s="323"/>
      <c r="D30" s="323"/>
      <c r="E30" s="323"/>
      <c r="F30" s="323"/>
      <c r="G30" s="323"/>
      <c r="H30" s="323"/>
      <c r="I30" s="323"/>
      <c r="J30" s="323"/>
      <c r="K30" s="324"/>
      <c r="L30" s="288">
        <f>IF(ISERROR(ROUNDDOWN(L28/L29,1))=FALSE,ROUNDDOWN(L28/L29,1),0)</f>
        <v>0</v>
      </c>
      <c r="M30" s="289"/>
      <c r="N30" s="321">
        <f>IF(ISERROR(ROUNDDOWN(N28/N29,1))=FALSE,ROUNDDOWN(N28/N29,1),0)</f>
        <v>0</v>
      </c>
      <c r="O30" s="320"/>
      <c r="P30" s="321">
        <f>IF(ISERROR(ROUNDDOWN(P28/P29,1))=FALSE,ROUNDDOWN(P28/P29,1),0)</f>
        <v>0</v>
      </c>
      <c r="Q30" s="320"/>
      <c r="R30" s="321">
        <f>IF(ISERROR(ROUNDDOWN(R28/R29,1))=FALSE,ROUNDDOWN(R28/R29,1),0)</f>
        <v>0</v>
      </c>
      <c r="S30" s="320"/>
      <c r="T30" s="321">
        <f>IF(ISERROR(ROUNDDOWN(T28/T29,1))=FALSE,ROUNDDOWN(T28/T29,1),0)</f>
        <v>0</v>
      </c>
      <c r="U30" s="320"/>
      <c r="V30" s="321">
        <f>IF(ISERROR(ROUNDDOWN(V28/V29,1))=FALSE,ROUNDDOWN(V28/V29,1),0)</f>
        <v>0</v>
      </c>
      <c r="W30" s="320"/>
      <c r="X30" s="321">
        <f>IF(ISERROR(ROUNDDOWN(X28/X29,1))=FALSE,ROUNDDOWN(X28/X29,1),0)</f>
        <v>0</v>
      </c>
      <c r="Y30" s="320"/>
      <c r="Z30" s="321">
        <f>IF(ISERROR(ROUNDDOWN(Z28/Z29,1))=FALSE,ROUNDDOWN(Z28/Z29,1),0)</f>
        <v>0</v>
      </c>
      <c r="AA30" s="320"/>
      <c r="AB30" s="321">
        <f>IF(ISERROR(ROUNDDOWN(AB28/AB29,1))=FALSE,ROUNDDOWN(AB28/AB29,1),0)</f>
        <v>0</v>
      </c>
      <c r="AC30" s="320"/>
      <c r="AD30" s="321">
        <f>IF(ISERROR(ROUNDDOWN(AD28/AD29,1))=FALSE,ROUNDDOWN(AD28/AD29,1),0)</f>
        <v>0</v>
      </c>
      <c r="AE30" s="320"/>
      <c r="AF30" s="285">
        <f>IF(ISERROR(ROUNDDOWN(AF28/AF29,1))=FALSE,ROUNDDOWN(AF28/AF29,1),0)</f>
        <v>0</v>
      </c>
      <c r="AG30" s="286"/>
      <c r="AH30" s="325">
        <f>IF(ISERROR(ROUNDDOWN(AH28/AH29,1))=FALSE,ROUNDDOWN(AH28/AH29,1),0)</f>
        <v>0</v>
      </c>
      <c r="AI30" s="325"/>
      <c r="AJ30" s="321">
        <f>IF(ISERROR(ROUNDDOWN(AJ28/AJ29,1))=FALSE,ROUNDDOWN(AJ28/AJ29,1),0)</f>
        <v>0</v>
      </c>
      <c r="AK30" s="320"/>
      <c r="AL30" s="7"/>
    </row>
    <row r="31" ht="13.5">
      <c r="AL31" s="7"/>
    </row>
    <row r="32" ht="13.5">
      <c r="AL32" s="7"/>
    </row>
    <row r="33" ht="13.5">
      <c r="AL33" s="7"/>
    </row>
    <row r="34" ht="13.5">
      <c r="AL34" s="7"/>
    </row>
    <row r="35" ht="13.5">
      <c r="AL35" s="7"/>
    </row>
    <row r="36" spans="1:38" ht="25.5" customHeight="1" thickBot="1">
      <c r="A36" s="97" t="s">
        <v>114</v>
      </c>
      <c r="B36" s="98"/>
      <c r="C36" s="98"/>
      <c r="D36" s="98"/>
      <c r="E36" s="98"/>
      <c r="F36" s="98"/>
      <c r="G36" s="98"/>
      <c r="H36" s="98"/>
      <c r="I36" s="98"/>
      <c r="J36" s="98"/>
      <c r="K36" s="98"/>
      <c r="L36" s="99"/>
      <c r="M36" s="99"/>
      <c r="N36" s="100"/>
      <c r="O36" s="100"/>
      <c r="P36" s="100"/>
      <c r="Q36" s="100"/>
      <c r="R36" s="100"/>
      <c r="S36" s="100"/>
      <c r="T36" s="100"/>
      <c r="U36" s="100"/>
      <c r="V36" s="100"/>
      <c r="W36" s="100"/>
      <c r="X36" s="100"/>
      <c r="Y36" s="100"/>
      <c r="Z36" s="100"/>
      <c r="AA36" s="100"/>
      <c r="AB36" s="100"/>
      <c r="AC36" s="100"/>
      <c r="AD36" s="100"/>
      <c r="AE36" s="100"/>
      <c r="AF36" s="100"/>
      <c r="AG36" s="100"/>
      <c r="AH36" s="100"/>
      <c r="AI36" s="100"/>
      <c r="AJ36" s="100"/>
      <c r="AK36" s="100"/>
      <c r="AL36" s="7"/>
    </row>
    <row r="37" spans="1:38" ht="13.5">
      <c r="A37" s="264" t="s">
        <v>14</v>
      </c>
      <c r="B37" s="296" t="s">
        <v>127</v>
      </c>
      <c r="C37" s="256" t="s">
        <v>46</v>
      </c>
      <c r="D37" s="256"/>
      <c r="E37" s="256"/>
      <c r="F37" s="256"/>
      <c r="G37" s="256"/>
      <c r="H37" s="256"/>
      <c r="I37" s="256"/>
      <c r="J37" s="256"/>
      <c r="K37" s="299"/>
      <c r="L37" s="303" t="s">
        <v>74</v>
      </c>
      <c r="M37" s="304"/>
      <c r="N37" s="270" t="s">
        <v>75</v>
      </c>
      <c r="O37" s="271"/>
      <c r="P37" s="271"/>
      <c r="Q37" s="271"/>
      <c r="R37" s="271"/>
      <c r="S37" s="271"/>
      <c r="T37" s="271"/>
      <c r="U37" s="271"/>
      <c r="V37" s="271"/>
      <c r="W37" s="271"/>
      <c r="X37" s="271"/>
      <c r="Y37" s="271"/>
      <c r="Z37" s="271"/>
      <c r="AA37" s="271"/>
      <c r="AB37" s="271"/>
      <c r="AC37" s="271"/>
      <c r="AD37" s="271"/>
      <c r="AE37" s="271"/>
      <c r="AF37" s="271"/>
      <c r="AG37" s="271"/>
      <c r="AH37" s="271"/>
      <c r="AI37" s="271"/>
      <c r="AJ37" s="271"/>
      <c r="AK37" s="272"/>
      <c r="AL37" s="7"/>
    </row>
    <row r="38" spans="1:38" ht="13.5">
      <c r="A38" s="265"/>
      <c r="B38" s="297"/>
      <c r="C38" s="300"/>
      <c r="D38" s="300"/>
      <c r="E38" s="300"/>
      <c r="F38" s="300"/>
      <c r="G38" s="300"/>
      <c r="H38" s="300"/>
      <c r="I38" s="300"/>
      <c r="J38" s="300"/>
      <c r="K38" s="301"/>
      <c r="L38" s="305"/>
      <c r="M38" s="306"/>
      <c r="N38" s="294">
        <v>4</v>
      </c>
      <c r="O38" s="287"/>
      <c r="P38" s="287">
        <v>5</v>
      </c>
      <c r="Q38" s="287"/>
      <c r="R38" s="287">
        <v>6</v>
      </c>
      <c r="S38" s="287"/>
      <c r="T38" s="287">
        <v>7</v>
      </c>
      <c r="U38" s="287"/>
      <c r="V38" s="287">
        <v>8</v>
      </c>
      <c r="W38" s="287"/>
      <c r="X38" s="287">
        <v>9</v>
      </c>
      <c r="Y38" s="287"/>
      <c r="Z38" s="287">
        <v>10</v>
      </c>
      <c r="AA38" s="287"/>
      <c r="AB38" s="287">
        <v>11</v>
      </c>
      <c r="AC38" s="287"/>
      <c r="AD38" s="287">
        <v>12</v>
      </c>
      <c r="AE38" s="287"/>
      <c r="AF38" s="282">
        <v>1</v>
      </c>
      <c r="AG38" s="283"/>
      <c r="AH38" s="287">
        <v>2</v>
      </c>
      <c r="AI38" s="287"/>
      <c r="AJ38" s="287">
        <v>3</v>
      </c>
      <c r="AK38" s="307"/>
      <c r="AL38" s="7"/>
    </row>
    <row r="39" spans="1:38" ht="13.5" customHeight="1">
      <c r="A39" s="295"/>
      <c r="B39" s="298"/>
      <c r="C39" s="206"/>
      <c r="D39" s="206"/>
      <c r="E39" s="206"/>
      <c r="F39" s="206"/>
      <c r="G39" s="206"/>
      <c r="H39" s="206"/>
      <c r="I39" s="206"/>
      <c r="J39" s="206"/>
      <c r="K39" s="302"/>
      <c r="L39" s="26" t="s">
        <v>22</v>
      </c>
      <c r="M39" s="27" t="s">
        <v>23</v>
      </c>
      <c r="N39" s="94" t="s">
        <v>22</v>
      </c>
      <c r="O39" s="35" t="s">
        <v>23</v>
      </c>
      <c r="P39" s="36" t="s">
        <v>22</v>
      </c>
      <c r="Q39" s="95" t="s">
        <v>23</v>
      </c>
      <c r="R39" s="96" t="s">
        <v>22</v>
      </c>
      <c r="S39" s="35" t="s">
        <v>23</v>
      </c>
      <c r="T39" s="36" t="s">
        <v>22</v>
      </c>
      <c r="U39" s="95" t="s">
        <v>23</v>
      </c>
      <c r="V39" s="96" t="s">
        <v>22</v>
      </c>
      <c r="W39" s="35" t="s">
        <v>23</v>
      </c>
      <c r="X39" s="36" t="s">
        <v>22</v>
      </c>
      <c r="Y39" s="95" t="s">
        <v>23</v>
      </c>
      <c r="Z39" s="96" t="s">
        <v>22</v>
      </c>
      <c r="AA39" s="35" t="s">
        <v>23</v>
      </c>
      <c r="AB39" s="36" t="s">
        <v>22</v>
      </c>
      <c r="AC39" s="95" t="s">
        <v>23</v>
      </c>
      <c r="AD39" s="36" t="s">
        <v>22</v>
      </c>
      <c r="AE39" s="35" t="s">
        <v>23</v>
      </c>
      <c r="AF39" s="36" t="s">
        <v>22</v>
      </c>
      <c r="AG39" s="35" t="s">
        <v>23</v>
      </c>
      <c r="AH39" s="34" t="s">
        <v>22</v>
      </c>
      <c r="AI39" s="35" t="s">
        <v>23</v>
      </c>
      <c r="AJ39" s="36" t="s">
        <v>22</v>
      </c>
      <c r="AK39" s="47" t="s">
        <v>23</v>
      </c>
      <c r="AL39" s="7"/>
    </row>
    <row r="40" spans="1:38" ht="25.5" customHeight="1">
      <c r="A40" s="21">
        <v>1</v>
      </c>
      <c r="B40" s="2"/>
      <c r="C40" s="92"/>
      <c r="D40" s="53" t="s">
        <v>50</v>
      </c>
      <c r="E40" s="53"/>
      <c r="F40" s="53" t="s">
        <v>47</v>
      </c>
      <c r="G40" s="53" t="s">
        <v>119</v>
      </c>
      <c r="H40" s="92"/>
      <c r="I40" s="53" t="s">
        <v>50</v>
      </c>
      <c r="J40" s="53"/>
      <c r="K40" s="53" t="s">
        <v>49</v>
      </c>
      <c r="L40" s="28"/>
      <c r="M40" s="29"/>
      <c r="N40" s="115">
        <f>IF(AND($C40=$C$51,$E40=4),$L40,0)</f>
        <v>0</v>
      </c>
      <c r="O40" s="106">
        <f>IF(AND($C40=$C$51,$E40=4),$M40,0)</f>
        <v>0</v>
      </c>
      <c r="P40" s="116">
        <f>IF(AND($C40=$C$51,$E40&lt;=5,$H40=$C$51,$J40&gt;=5),$L40,IF(AND($C40=$C$51,$E40&lt;=5,$H40=$C$52,$J40&lt;=3),$L40,0))</f>
        <v>0</v>
      </c>
      <c r="Q40" s="104">
        <f>IF(AND($C40=$C$51,$E40&lt;=5,$H40=$C$51,$J40&gt;=5),$M40,IF(AND($C40=$C$51,$E40&lt;=5,$H40=$C$52,$J40&lt;=3),$M40,0))</f>
        <v>0</v>
      </c>
      <c r="R40" s="115">
        <f>IF(AND($C40=$C$51,$E40&lt;=6,$H40=$C$51,$J40&gt;=6),$L40,IF(AND($C40=$C$51,$E40&lt;=6,$H40=$C$52,$J40&lt;=3),$L40,0))</f>
        <v>0</v>
      </c>
      <c r="S40" s="106">
        <f>IF(AND($C40=$C$51,$E40&lt;=6,$H40=$C$51,$J40&gt;=6),$M40,IF(AND($C40=$C$51,$E40&lt;=6,$H40=$C$52,$J40&lt;=3),$M40,0))</f>
        <v>0</v>
      </c>
      <c r="T40" s="116">
        <f>IF(AND($C40=$C$51,$E40&lt;=7,$H40=$C$51,$J40&gt;=7),$L40,IF(AND($C40=$C$51,$E40&lt;=7,$H40=$C$52,$J40&lt;=3),$L40,0))</f>
        <v>0</v>
      </c>
      <c r="U40" s="104">
        <f>IF(AND($C40=$C$51,$E40&lt;=7,$H40=$C$51,$J40&gt;=7),$M40,IF(AND($C40=$C$51,$E40&lt;=7,$H40=$C$52,$J40&lt;=3),$M40,0))</f>
        <v>0</v>
      </c>
      <c r="V40" s="115">
        <f>IF(AND($C40=$C$51,$E40&lt;=8,$H40=$C$51,$J40&gt;=8),$L40,IF(AND($C40=$C$51,$E40&lt;=8,$H40=$C$52,$J40&lt;=3),$L40,0))</f>
        <v>0</v>
      </c>
      <c r="W40" s="106">
        <f>IF(AND($C40=$C$51,$E40&lt;=8,$H40=$C$51,$J40&gt;=8),$M40,IF(AND($C40=$C$51,$E40&lt;=8,$H40=$C$52,$J40&lt;=3),$M40,0))</f>
        <v>0</v>
      </c>
      <c r="X40" s="116">
        <f>IF(AND($C40=$C$51,$E40&lt;=9,$H40=$C$51,$J40&gt;=9),$L40,IF(AND($C40=$C$51,$E40&lt;=9,$H40=$C$52,$J40&lt;=3),$L40,0))</f>
        <v>0</v>
      </c>
      <c r="Y40" s="104">
        <f>IF(AND($C40=$C$51,$E40&lt;=9,$H40=$C$51,$J40&gt;=9),$M40,IF(AND($C40=$C$51,$E40&lt;=9,$H40=$C$52,$J40&lt;=3),$M40,0))</f>
        <v>0</v>
      </c>
      <c r="Z40" s="115">
        <f>IF(AND($C40=$C$51,$E40&lt;=10,$H40=$C$51,$J40&gt;=10),$L40,IF(AND($C40=$C$51,$E40&lt;=10,$H40=$C$52,$J40&lt;=3),$L40,0))</f>
        <v>0</v>
      </c>
      <c r="AA40" s="106">
        <f>IF(AND($C40=$C$51,$E40&lt;=10,$H40=$C$51,$J40&gt;=10),$M40,IF(AND($C40=$C$51,$E40&lt;=10,$H40=$C$52,$J40&lt;=3),$M40,0))</f>
        <v>0</v>
      </c>
      <c r="AB40" s="116">
        <f>IF(AND($C40=$C$51,$E40&lt;=11,$H40=$C$51,$J40&gt;=11),$L40,IF(AND($C40=$C$51,$E40&lt;=11,$H40=$C$52,$J40&lt;=3),$L40,0))</f>
        <v>0</v>
      </c>
      <c r="AC40" s="104">
        <f>IF(AND($C40=$C$51,$E40&lt;=11,$H40=$C$51,$J40&gt;=11),$M40,IF(AND($C40=$C$51,$E40&lt;=11,$H40=$C$52,$J40&lt;=3),$M40,0))</f>
        <v>0</v>
      </c>
      <c r="AD40" s="115">
        <f>IF(AND($C40=$C$51,$E40&lt;=12,$H40=$C$51,$J40=12),$L40,IF(AND($C40=$C$51,$E40&lt;=12,$H40=$C$52,$J40&lt;=3),$L40,0))</f>
        <v>0</v>
      </c>
      <c r="AE40" s="106">
        <f>IF(AND($C40=$C$51,$E40&lt;=12,$H40=$C$51,$J40&gt;=12),$M40,IF(AND($C40=$C$51,$E40&lt;=12,$H40=$C$52,$J40&lt;=3),$M40,0))</f>
        <v>0</v>
      </c>
      <c r="AF40" s="116">
        <f>IF(AND($C40=$C$51,$E40&lt;=12,$H40=$C$52,$J40&lt;=3),$L40,IF(AND($C40=$C$52,$E40&lt;=1,$H40=$C$52,$J40&lt;=3),$L40,0))</f>
        <v>0</v>
      </c>
      <c r="AG40" s="106">
        <f>IF(AND($C40=$C$51,$E40&lt;=12,$H40=$C$52,$J40&gt;=1),$M40,IF(AND($C40=$C$52,$E40&lt;=1,$H40=$C$52,$J40&lt;=3),$M40,0))</f>
        <v>0</v>
      </c>
      <c r="AH40" s="115">
        <f>IF(AND($C40=$C$51,$E40&lt;=12,$H40=$C$52,$J40&gt;=2),$L40,IF(AND($C40=$C$52,$E40&lt;=2,$H40=$C$52,$J40&gt;1),$L40,0))</f>
        <v>0</v>
      </c>
      <c r="AI40" s="106">
        <f>IF(AND($C40=$C$51,$E40&lt;=12,$H40=$C$52,$J40&gt;=2),$M40,IF(AND($C40=$C$52,$E40&lt;=2,$H40=$C$52,$J40&gt;1),$M40,0))</f>
        <v>0</v>
      </c>
      <c r="AJ40" s="116">
        <f>IF(AND($C40=$C$51,$E40&lt;=12,$H40=$C$52,$J40=3),$L40,IF(AND($C40=$C$52,$E40&lt;=3,$H40=$C$52,$J40=3),$L40,0))</f>
        <v>0</v>
      </c>
      <c r="AK40" s="107">
        <f>IF(AND($C40=$C$51,$E40&lt;=12,$H40=$C$52,$J40=3),$M40,IF(AND($C40=$C$52,$E40&lt;=3,$H40=$C$52,$J40=3),$M40,0))</f>
        <v>0</v>
      </c>
      <c r="AL40" s="7"/>
    </row>
    <row r="41" spans="1:38" ht="25.5" customHeight="1">
      <c r="A41" s="21">
        <v>2</v>
      </c>
      <c r="B41" s="2"/>
      <c r="C41" s="92"/>
      <c r="D41" s="53" t="s">
        <v>50</v>
      </c>
      <c r="E41" s="53"/>
      <c r="F41" s="53" t="s">
        <v>47</v>
      </c>
      <c r="G41" s="53" t="s">
        <v>119</v>
      </c>
      <c r="H41" s="92"/>
      <c r="I41" s="53" t="s">
        <v>50</v>
      </c>
      <c r="J41" s="53"/>
      <c r="K41" s="53" t="s">
        <v>49</v>
      </c>
      <c r="L41" s="28"/>
      <c r="M41" s="29"/>
      <c r="N41" s="115">
        <f>IF(AND($C41=$C$51,$E41=4),$L41,0)</f>
        <v>0</v>
      </c>
      <c r="O41" s="106">
        <f>IF(AND($C41=$C$51,$E41=4),$M41,0)</f>
        <v>0</v>
      </c>
      <c r="P41" s="116">
        <f>IF(AND($C41=$C$51,$E41&lt;=5,$H41=$C$51,$J41&gt;=5),$L41,IF(AND($C41=$C$51,$E41&lt;=5,$H41=$C$52,$J41&lt;=3),$L41,0))</f>
        <v>0</v>
      </c>
      <c r="Q41" s="104">
        <f>IF(AND($C41=$C$51,$E41&lt;=5,$H41=$C$51,$J41&gt;=5),$M41,IF(AND($C41=$C$51,$E41&lt;=5,$H41=$C$52,$J41&lt;=3),$M41,0))</f>
        <v>0</v>
      </c>
      <c r="R41" s="115">
        <f>IF(AND($C41=$C$51,$E41&lt;=6,$H41=$C$51,$J41&gt;=6),$L41,IF(AND($C41=$C$51,$E41&lt;=6,$H41=$C$52,$J41&lt;=3),$L41,0))</f>
        <v>0</v>
      </c>
      <c r="S41" s="106">
        <f>IF(AND($C41=$C$51,$E41&lt;=6,$H41=$C$51,$J41&gt;=6),$M41,IF(AND($C41=$C$51,$E41&lt;=6,$H41=$C$52,$J41&lt;=3),$M41,0))</f>
        <v>0</v>
      </c>
      <c r="T41" s="116">
        <f>IF(AND($C41=$C$51,$E41&lt;=7,$H41=$C$51,$J41&gt;=7),$L41,IF(AND($C41=$C$51,$E41&lt;=7,$H41=$C$52,$J41&lt;=3),$L41,0))</f>
        <v>0</v>
      </c>
      <c r="U41" s="104">
        <f>IF(AND($C41=$C$51,$E41&lt;=7,$H41=$C$51,$J41&gt;=7),$M41,IF(AND($C41=$C$51,$E41&lt;=7,$H41=$C$52,$J41&lt;=3),$M41,0))</f>
        <v>0</v>
      </c>
      <c r="V41" s="115">
        <f>IF(AND($C41=$C$51,$E41&lt;=8,$H41=$C$51,$J41&gt;=8),$L41,IF(AND($C41=$C$51,$E41&lt;=8,$H41=$C$52,$J41&lt;=3),$L41,0))</f>
        <v>0</v>
      </c>
      <c r="W41" s="106">
        <f>IF(AND($C41=$C$51,$E41&lt;=8,$H41=$C$51,$J41&gt;=8),$M41,IF(AND($C41=$C$51,$E41&lt;=8,$H41=$C$52,$J41&lt;=3),$M41,0))</f>
        <v>0</v>
      </c>
      <c r="X41" s="116">
        <f>IF(AND($C41=$C$51,$E41&lt;=9,$H41=$C$51,$J41&gt;=9),$L41,IF(AND($C41=$C$51,$E41&lt;=9,$H41=$C$52,$J41&lt;=3),$L41,0))</f>
        <v>0</v>
      </c>
      <c r="Y41" s="104">
        <f>IF(AND($C41=$C$51,$E41&lt;=9,$H41=$C$51,$J41&gt;=9),$M41,IF(AND($C41=$C$51,$E41&lt;=9,$H41=$C$52,$J41&lt;=3),$M41,0))</f>
        <v>0</v>
      </c>
      <c r="Z41" s="115">
        <f>IF(AND($C41=$C$51,$E41&lt;=10,$H41=$C$51,$J41&gt;=10),$L41,IF(AND($C41=$C$51,$E41&lt;=10,$H41=$C$52,$J41&lt;=3),$L41,0))</f>
        <v>0</v>
      </c>
      <c r="AA41" s="106">
        <f>IF(AND($C41=$C$51,$E41&lt;=10,$H41=$C$51,$J41&gt;=10),$M41,IF(AND($C41=$C$51,$E41&lt;=10,$H41=$C$52,$J41&lt;=3),$M41,0))</f>
        <v>0</v>
      </c>
      <c r="AB41" s="116">
        <f>IF(AND($C41=$C$51,$E41&lt;=11,$H41=$C$51,$J41&gt;=11),$L41,IF(AND($C41=$C$51,$E41&lt;=11,$H41=$C$52,$J41&lt;=3),$L41,0))</f>
        <v>0</v>
      </c>
      <c r="AC41" s="104">
        <f>IF(AND($C41=$C$51,$E41&lt;=11,$H41=$C$51,$J41&gt;=11),$M41,IF(AND($C41=$C$51,$E41&lt;=11,$H41=$C$52,$J41&lt;=3),$M41,0))</f>
        <v>0</v>
      </c>
      <c r="AD41" s="115">
        <f>IF(AND($C41=$C$51,$E41&lt;=12,$H41=$C$51,$J41=12),$L41,IF(AND($C41=$C$51,$E41&lt;=12,$H41=$C$52,$J41&lt;=3),$L41,0))</f>
        <v>0</v>
      </c>
      <c r="AE41" s="106">
        <f>IF(AND($C41=$C$51,$E41&lt;=12,$H41=$C$51,$J41&gt;=12),$M41,IF(AND($C41=$C$51,$E41&lt;=12,$H41=$C$52,$J41&lt;=3),$M41,0))</f>
        <v>0</v>
      </c>
      <c r="AF41" s="116">
        <f>IF(AND($C41=$C$51,$E41&lt;=12,$H41=$C$52,$J41&lt;=3),$L41,IF(AND($C41=$C$52,$E41&lt;=1,$H41=$C$52,$J41&lt;=3),$L41,0))</f>
        <v>0</v>
      </c>
      <c r="AG41" s="106">
        <f>IF(AND($C41=$C$51,$E41&lt;=12,$H41=$C$52,$J41&gt;=1),$M41,IF(AND($C41=$C$52,$E41&lt;=1,$H41=$C$52,$J41&lt;=3),$M41,0))</f>
        <v>0</v>
      </c>
      <c r="AH41" s="115">
        <f>IF(AND($C41=$C$51,$E41&lt;=12,$H41=$C$52,$J41&gt;=2),$L41,IF(AND($C41=$C$52,$E41&lt;=2,$H41=$C$52,$J41&gt;1),$L41,0))</f>
        <v>0</v>
      </c>
      <c r="AI41" s="106">
        <f>IF(AND($C41=$C$51,$E41&lt;=12,$H41=$C$52,$J41&gt;=2),$M41,IF(AND($C41=$C$52,$E41&lt;=2,$H41=$C$52,$J41&gt;1),$M41,0))</f>
        <v>0</v>
      </c>
      <c r="AJ41" s="116">
        <f>IF(AND($C41=$C$51,$E41&lt;=12,$H41=$C$52,$J41=3),$L41,IF(AND($C41=$C$52,$E41&lt;=3,$H41=$C$52,$J41=3),$L41,0))</f>
        <v>0</v>
      </c>
      <c r="AK41" s="107">
        <f>IF(AND($C41=$C$51,$E41&lt;=12,$H41=$C$52,$J41=3),$M41,IF(AND($C41=$C$52,$E41&lt;=3,$H41=$C$52,$J41=3),$M41,0))</f>
        <v>0</v>
      </c>
      <c r="AL41" s="7"/>
    </row>
    <row r="42" spans="1:38" ht="25.5" customHeight="1">
      <c r="A42" s="21">
        <v>3</v>
      </c>
      <c r="B42" s="2"/>
      <c r="C42" s="92"/>
      <c r="D42" s="53" t="s">
        <v>50</v>
      </c>
      <c r="E42" s="53"/>
      <c r="F42" s="53" t="s">
        <v>47</v>
      </c>
      <c r="G42" s="53" t="s">
        <v>119</v>
      </c>
      <c r="H42" s="92"/>
      <c r="I42" s="53" t="s">
        <v>50</v>
      </c>
      <c r="J42" s="53"/>
      <c r="K42" s="53" t="s">
        <v>49</v>
      </c>
      <c r="L42" s="28"/>
      <c r="M42" s="29"/>
      <c r="N42" s="115">
        <f>IF(AND($C42=$C$51,$E42=4),$L42,0)</f>
        <v>0</v>
      </c>
      <c r="O42" s="106">
        <f>IF(AND($C42=$C$51,$E42=4),$M42,0)</f>
        <v>0</v>
      </c>
      <c r="P42" s="116">
        <f>IF(AND($C42=$C$51,$E42&lt;=5,$H42=$C$51,$J42&gt;=5),$L42,IF(AND($C42=$C$51,$E42&lt;=5,$H42=$C$52,$J42&lt;=3),$L42,0))</f>
        <v>0</v>
      </c>
      <c r="Q42" s="104">
        <f>IF(AND($C42=$C$51,$E42&lt;=5,$H42=$C$51,$J42&gt;=5),$M42,IF(AND($C42=$C$51,$E42&lt;=5,$H42=$C$52,$J42&lt;=3),$M42,0))</f>
        <v>0</v>
      </c>
      <c r="R42" s="115">
        <f>IF(AND($C42=$C$51,$E42&lt;=6,$H42=$C$51,$J42&gt;=6),$L42,IF(AND($C42=$C$51,$E42&lt;=6,$H42=$C$52,$J42&lt;=3),$L42,0))</f>
        <v>0</v>
      </c>
      <c r="S42" s="106">
        <f>IF(AND($C42=$C$51,$E42&lt;=6,$H42=$C$51,$J42&gt;=6),$M42,IF(AND($C42=$C$51,$E42&lt;=6,$H42=$C$52,$J42&lt;=3),$M42,0))</f>
        <v>0</v>
      </c>
      <c r="T42" s="116">
        <f>IF(AND($C42=$C$51,$E42&lt;=7,$H42=$C$51,$J42&gt;=7),$L42,IF(AND($C42=$C$51,$E42&lt;=7,$H42=$C$52,$J42&lt;=3),$L42,0))</f>
        <v>0</v>
      </c>
      <c r="U42" s="104">
        <f>IF(AND($C42=$C$51,$E42&lt;=7,$H42=$C$51,$J42&gt;=7),$M42,IF(AND($C42=$C$51,$E42&lt;=7,$H42=$C$52,$J42&lt;=3),$M42,0))</f>
        <v>0</v>
      </c>
      <c r="V42" s="115">
        <f>IF(AND($C42=$C$51,$E42&lt;=8,$H42=$C$51,$J42&gt;=8),$L42,IF(AND($C42=$C$51,$E42&lt;=8,$H42=$C$52,$J42&lt;=3),$L42,0))</f>
        <v>0</v>
      </c>
      <c r="W42" s="106">
        <f>IF(AND($C42=$C$51,$E42&lt;=8,$H42=$C$51,$J42&gt;=8),$M42,IF(AND($C42=$C$51,$E42&lt;=8,$H42=$C$52,$J42&lt;=3),$M42,0))</f>
        <v>0</v>
      </c>
      <c r="X42" s="116">
        <f>IF(AND($C42=$C$51,$E42&lt;=9,$H42=$C$51,$J42&gt;=9),$L42,IF(AND($C42=$C$51,$E42&lt;=9,$H42=$C$52,$J42&lt;=3),$L42,0))</f>
        <v>0</v>
      </c>
      <c r="Y42" s="104">
        <f>IF(AND($C42=$C$51,$E42&lt;=9,$H42=$C$51,$J42&gt;=9),$M42,IF(AND($C42=$C$51,$E42&lt;=9,$H42=$C$52,$J42&lt;=3),$M42,0))</f>
        <v>0</v>
      </c>
      <c r="Z42" s="115">
        <f>IF(AND($C42=$C$51,$E42&lt;=10,$H42=$C$51,$J42&gt;=10),$L42,IF(AND($C42=$C$51,$E42&lt;=10,$H42=$C$52,$J42&lt;=3),$L42,0))</f>
        <v>0</v>
      </c>
      <c r="AA42" s="106">
        <f>IF(AND($C42=$C$51,$E42&lt;=10,$H42=$C$51,$J42&gt;=10),$M42,IF(AND($C42=$C$51,$E42&lt;=10,$H42=$C$52,$J42&lt;=3),$M42,0))</f>
        <v>0</v>
      </c>
      <c r="AB42" s="116">
        <f>IF(AND($C42=$C$51,$E42&lt;=11,$H42=$C$51,$J42&gt;=11),$L42,IF(AND($C42=$C$51,$E42&lt;=11,$H42=$C$52,$J42&lt;=3),$L42,0))</f>
        <v>0</v>
      </c>
      <c r="AC42" s="104">
        <f>IF(AND($C42=$C$51,$E42&lt;=11,$H42=$C$51,$J42&gt;=11),$M42,IF(AND($C42=$C$51,$E42&lt;=11,$H42=$C$52,$J42&lt;=3),$M42,0))</f>
        <v>0</v>
      </c>
      <c r="AD42" s="115">
        <f>IF(AND($C42=$C$51,$E42&lt;=12,$H42=$C$51,$J42=12),$L42,IF(AND($C42=$C$51,$E42&lt;=12,$H42=$C$52,$J42&lt;=3),$L42,0))</f>
        <v>0</v>
      </c>
      <c r="AE42" s="106">
        <f>IF(AND($C42=$C$51,$E42&lt;=12,$H42=$C$51,$J42&gt;=12),$M42,IF(AND($C42=$C$51,$E42&lt;=12,$H42=$C$52,$J42&lt;=3),$M42,0))</f>
        <v>0</v>
      </c>
      <c r="AF42" s="116">
        <f>IF(AND($C42=$C$51,$E42&lt;=12,$H42=$C$52,$J42&lt;=3),$L42,IF(AND($C42=$C$52,$E42&lt;=1,$H42=$C$52,$J42&lt;=3),$L42,0))</f>
        <v>0</v>
      </c>
      <c r="AG42" s="106">
        <f>IF(AND($C42=$C$51,$E42&lt;=12,$H42=$C$52,$J42&gt;=1),$M42,IF(AND($C42=$C$52,$E42&lt;=1,$H42=$C$52,$J42&lt;=3),$M42,0))</f>
        <v>0</v>
      </c>
      <c r="AH42" s="115">
        <f>IF(AND($C42=$C$51,$E42&lt;=12,$H42=$C$52,$J42&gt;=2),$L42,IF(AND($C42=$C$52,$E42&lt;=2,$H42=$C$52,$J42&gt;1),$L42,0))</f>
        <v>0</v>
      </c>
      <c r="AI42" s="106">
        <f>IF(AND($C42=$C$51,$E42&lt;=12,$H42=$C$52,$J42&gt;=2),$M42,IF(AND($C42=$C$52,$E42&lt;=2,$H42=$C$52,$J42&gt;1),$M42,0))</f>
        <v>0</v>
      </c>
      <c r="AJ42" s="116">
        <f>IF(AND($C42=$C$51,$E42&lt;=12,$H42=$C$52,$J42=3),$L42,IF(AND($C42=$C$52,$E42&lt;=3,$H42=$C$52,$J42=3),$L42,0))</f>
        <v>0</v>
      </c>
      <c r="AK42" s="107">
        <f>IF(AND($C42=$C$51,$E42&lt;=12,$H42=$C$52,$J42=3),$M42,IF(AND($C42=$C$52,$E42&lt;=3,$H42=$C$52,$J42=3),$M42,0))</f>
        <v>0</v>
      </c>
      <c r="AL42" s="7"/>
    </row>
    <row r="43" spans="1:38" ht="25.5" customHeight="1">
      <c r="A43" s="21">
        <v>4</v>
      </c>
      <c r="B43" s="2"/>
      <c r="C43" s="92"/>
      <c r="D43" s="53" t="s">
        <v>50</v>
      </c>
      <c r="E43" s="53"/>
      <c r="F43" s="53" t="s">
        <v>47</v>
      </c>
      <c r="G43" s="53" t="s">
        <v>119</v>
      </c>
      <c r="H43" s="92"/>
      <c r="I43" s="53" t="s">
        <v>50</v>
      </c>
      <c r="J43" s="53"/>
      <c r="K43" s="53" t="s">
        <v>49</v>
      </c>
      <c r="L43" s="28"/>
      <c r="M43" s="29"/>
      <c r="N43" s="115">
        <f>IF(AND($C43=$C$51,$E43=4),$L43,0)</f>
        <v>0</v>
      </c>
      <c r="O43" s="106">
        <f>IF(AND($C43=$C$51,$E43=4),$M43,0)</f>
        <v>0</v>
      </c>
      <c r="P43" s="116">
        <f>IF(AND($C43=$C$51,$E43&lt;=5,$H43=$C$51,$J43&gt;=5),$L43,IF(AND($C43=$C$51,$E43&lt;=5,$H43=$C$52,$J43&lt;=3),$L43,0))</f>
        <v>0</v>
      </c>
      <c r="Q43" s="104">
        <f>IF(AND($C43=$C$51,$E43&lt;=5,$H43=$C$51,$J43&gt;=5),$M43,IF(AND($C43=$C$51,$E43&lt;=5,$H43=$C$52,$J43&lt;=3),$M43,0))</f>
        <v>0</v>
      </c>
      <c r="R43" s="115">
        <f>IF(AND($C43=$C$51,$E43&lt;=6,$H43=$C$51,$J43&gt;=6),$L43,IF(AND($C43=$C$51,$E43&lt;=6,$H43=$C$52,$J43&lt;=3),$L43,0))</f>
        <v>0</v>
      </c>
      <c r="S43" s="106">
        <f>IF(AND($C43=$C$51,$E43&lt;=6,$H43=$C$51,$J43&gt;=6),$M43,IF(AND($C43=$C$51,$E43&lt;=6,$H43=$C$52,$J43&lt;=3),$M43,0))</f>
        <v>0</v>
      </c>
      <c r="T43" s="116">
        <f>IF(AND($C43=$C$51,$E43&lt;=7,$H43=$C$51,$J43&gt;=7),$L43,IF(AND($C43=$C$51,$E43&lt;=7,$H43=$C$52,$J43&lt;=3),$L43,0))</f>
        <v>0</v>
      </c>
      <c r="U43" s="104">
        <f>IF(AND($C43=$C$51,$E43&lt;=7,$H43=$C$51,$J43&gt;=7),$M43,IF(AND($C43=$C$51,$E43&lt;=7,$H43=$C$52,$J43&lt;=3),$M43,0))</f>
        <v>0</v>
      </c>
      <c r="V43" s="115">
        <f>IF(AND($C43=$C$51,$E43&lt;=8,$H43=$C$51,$J43&gt;=8),$L43,IF(AND($C43=$C$51,$E43&lt;=8,$H43=$C$52,$J43&lt;=3),$L43,0))</f>
        <v>0</v>
      </c>
      <c r="W43" s="106">
        <f>IF(AND($C43=$C$51,$E43&lt;=8,$H43=$C$51,$J43&gt;=8),$M43,IF(AND($C43=$C$51,$E43&lt;=8,$H43=$C$52,$J43&lt;=3),$M43,0))</f>
        <v>0</v>
      </c>
      <c r="X43" s="116">
        <f>IF(AND($C43=$C$51,$E43&lt;=9,$H43=$C$51,$J43&gt;=9),$L43,IF(AND($C43=$C$51,$E43&lt;=9,$H43=$C$52,$J43&lt;=3),$L43,0))</f>
        <v>0</v>
      </c>
      <c r="Y43" s="104">
        <f>IF(AND($C43=$C$51,$E43&lt;=9,$H43=$C$51,$J43&gt;=9),$M43,IF(AND($C43=$C$51,$E43&lt;=9,$H43=$C$52,$J43&lt;=3),$M43,0))</f>
        <v>0</v>
      </c>
      <c r="Z43" s="115">
        <f>IF(AND($C43=$C$51,$E43&lt;=10,$H43=$C$51,$J43&gt;=10),$L43,IF(AND($C43=$C$51,$E43&lt;=10,$H43=$C$52,$J43&lt;=3),$L43,0))</f>
        <v>0</v>
      </c>
      <c r="AA43" s="106">
        <f>IF(AND($C43=$C$51,$E43&lt;=10,$H43=$C$51,$J43&gt;=10),$M43,IF(AND($C43=$C$51,$E43&lt;=10,$H43=$C$52,$J43&lt;=3),$M43,0))</f>
        <v>0</v>
      </c>
      <c r="AB43" s="116">
        <f>IF(AND($C43=$C$51,$E43&lt;=11,$H43=$C$51,$J43&gt;=11),$L43,IF(AND($C43=$C$51,$E43&lt;=11,$H43=$C$52,$J43&lt;=3),$L43,0))</f>
        <v>0</v>
      </c>
      <c r="AC43" s="104">
        <f>IF(AND($C43=$C$51,$E43&lt;=11,$H43=$C$51,$J43&gt;=11),$M43,IF(AND($C43=$C$51,$E43&lt;=11,$H43=$C$52,$J43&lt;=3),$M43,0))</f>
        <v>0</v>
      </c>
      <c r="AD43" s="115">
        <f>IF(AND($C43=$C$51,$E43&lt;=12,$H43=$C$51,$J43=12),$L43,IF(AND($C43=$C$51,$E43&lt;=12,$H43=$C$52,$J43&lt;=3),$L43,0))</f>
        <v>0</v>
      </c>
      <c r="AE43" s="106">
        <f>IF(AND($C43=$C$51,$E43&lt;=12,$H43=$C$51,$J43&gt;=12),$M43,IF(AND($C43=$C$51,$E43&lt;=12,$H43=$C$52,$J43&lt;=3),$M43,0))</f>
        <v>0</v>
      </c>
      <c r="AF43" s="116">
        <f>IF(AND($C43=$C$51,$E43&lt;=12,$H43=$C$52,$J43&lt;=3),$L43,IF(AND($C43=$C$52,$E43&lt;=1,$H43=$C$52,$J43&lt;=3),$L43,0))</f>
        <v>0</v>
      </c>
      <c r="AG43" s="106">
        <f>IF(AND($C43=$C$51,$E43&lt;=12,$H43=$C$52,$J43&gt;=1),$M43,IF(AND($C43=$C$52,$E43&lt;=1,$H43=$C$52,$J43&lt;=3),$M43,0))</f>
        <v>0</v>
      </c>
      <c r="AH43" s="115">
        <f>IF(AND($C43=$C$51,$E43&lt;=12,$H43=$C$52,$J43&gt;=2),$L43,IF(AND($C43=$C$52,$E43&lt;=2,$H43=$C$52,$J43&gt;1),$L43,0))</f>
        <v>0</v>
      </c>
      <c r="AI43" s="106">
        <f>IF(AND($C43=$C$51,$E43&lt;=12,$H43=$C$52,$J43&gt;=2),$M43,IF(AND($C43=$C$52,$E43&lt;=2,$H43=$C$52,$J43&gt;1),$M43,0))</f>
        <v>0</v>
      </c>
      <c r="AJ43" s="116">
        <f>IF(AND($C43=$C$51,$E43&lt;=12,$H43=$C$52,$J43=3),$L43,IF(AND($C43=$C$52,$E43&lt;=3,$H43=$C$52,$J43=3),$L43,0))</f>
        <v>0</v>
      </c>
      <c r="AK43" s="107">
        <f>IF(AND($C43=$C$51,$E43&lt;=12,$H43=$C$52,$J43=3),$M43,IF(AND($C43=$C$52,$E43&lt;=3,$H43=$C$52,$J43=3),$M43,0))</f>
        <v>0</v>
      </c>
      <c r="AL43" s="7"/>
    </row>
    <row r="44" spans="1:38" ht="25.5" customHeight="1" thickBot="1">
      <c r="A44" s="21">
        <v>5</v>
      </c>
      <c r="B44" s="2"/>
      <c r="C44" s="92"/>
      <c r="D44" s="53" t="s">
        <v>50</v>
      </c>
      <c r="E44" s="53"/>
      <c r="F44" s="53" t="s">
        <v>47</v>
      </c>
      <c r="G44" s="53" t="s">
        <v>119</v>
      </c>
      <c r="H44" s="92"/>
      <c r="I44" s="53" t="s">
        <v>50</v>
      </c>
      <c r="J44" s="53"/>
      <c r="K44" s="53" t="s">
        <v>49</v>
      </c>
      <c r="L44" s="30"/>
      <c r="M44" s="31"/>
      <c r="N44" s="117">
        <f>IF(AND($C44=$C$51,$E44=4),$L44,0)</f>
        <v>0</v>
      </c>
      <c r="O44" s="113">
        <f>IF(AND($C44=$C$51,$E44=4),$M44,0)</f>
        <v>0</v>
      </c>
      <c r="P44" s="118">
        <f>IF(AND($C44=$C$51,$E44&lt;=5,$H44=$C$51,$J44&gt;=5),$L44,IF(AND($C44=$C$51,$E44&lt;=5,$H44=$C$52,$J44&lt;=3),$L44,0))</f>
        <v>0</v>
      </c>
      <c r="Q44" s="111">
        <f>IF(AND($C44=$C$51,$E44&lt;=5,$H44=$C$51,$J44&gt;=5),$M44,IF(AND($C44=$C$51,$E44&lt;=5,$H44=$C$52,$J44&lt;=3),$M44,0))</f>
        <v>0</v>
      </c>
      <c r="R44" s="117">
        <f>IF(AND($C44=$C$51,$E44&lt;=6,$H44=$C$51,$J44&gt;=6),$L44,IF(AND($C44=$C$51,$E44&lt;=6,$H44=$C$52,$J44&lt;=3),$L44,0))</f>
        <v>0</v>
      </c>
      <c r="S44" s="113">
        <f>IF(AND($C44=$C$51,$E44&lt;=6,$H44=$C$51,$J44&gt;=6),$M44,IF(AND($C44=$C$51,$E44&lt;=6,$H44=$C$52,$J44&lt;=3),$M44,0))</f>
        <v>0</v>
      </c>
      <c r="T44" s="118">
        <f>IF(AND($C44=$C$51,$E44&lt;=7,$H44=$C$51,$J44&gt;=7),$L44,IF(AND($C44=$C$51,$E44&lt;=7,$H44=$C$52,$J44&lt;=3),$L44,0))</f>
        <v>0</v>
      </c>
      <c r="U44" s="111">
        <f>IF(AND($C44=$C$51,$E44&lt;=7,$H44=$C$51,$J44&gt;=7),$M44,IF(AND($C44=$C$51,$E44&lt;=7,$H44=$C$52,$J44&lt;=3),$M44,0))</f>
        <v>0</v>
      </c>
      <c r="V44" s="117">
        <f>IF(AND($C44=$C$51,$E44&lt;=8,$H44=$C$51,$J44&gt;=8),$L44,IF(AND($C44=$C$51,$E44&lt;=8,$H44=$C$52,$J44&lt;=3),$L44,0))</f>
        <v>0</v>
      </c>
      <c r="W44" s="113">
        <f>IF(AND($C44=$C$51,$E44&lt;=8,$H44=$C$51,$J44&gt;=8),$M44,IF(AND($C44=$C$51,$E44&lt;=8,$H44=$C$52,$J44&lt;=3),$M44,0))</f>
        <v>0</v>
      </c>
      <c r="X44" s="118">
        <f>IF(AND($C44=$C$51,$E44&lt;=9,$H44=$C$51,$J44&gt;=9),$L44,IF(AND($C44=$C$51,$E44&lt;=9,$H44=$C$52,$J44&lt;=3),$L44,0))</f>
        <v>0</v>
      </c>
      <c r="Y44" s="111">
        <f>IF(AND($C44=$C$51,$E44&lt;=9,$H44=$C$51,$J44&gt;=9),$M44,IF(AND($C44=$C$51,$E44&lt;=9,$H44=$C$52,$J44&lt;=3),$M44,0))</f>
        <v>0</v>
      </c>
      <c r="Z44" s="117">
        <f>IF(AND($C44=$C$51,$E44&lt;=10,$H44=$C$51,$J44&gt;=10),$L44,IF(AND($C44=$C$51,$E44&lt;=10,$H44=$C$52,$J44&lt;=3),$L44,0))</f>
        <v>0</v>
      </c>
      <c r="AA44" s="113">
        <f>IF(AND($C44=$C$51,$E44&lt;=10,$H44=$C$51,$J44&gt;=10),$M44,IF(AND($C44=$C$51,$E44&lt;=10,$H44=$C$52,$J44&lt;=3),$M44,0))</f>
        <v>0</v>
      </c>
      <c r="AB44" s="118">
        <f>IF(AND($C44=$C$51,$E44&lt;=11,$H44=$C$51,$J44&gt;=11),$L44,IF(AND($C44=$C$51,$E44&lt;=11,$H44=$C$52,$J44&lt;=3),$L44,0))</f>
        <v>0</v>
      </c>
      <c r="AC44" s="111">
        <f>IF(AND($C44=$C$51,$E44&lt;=11,$H44=$C$51,$J44&gt;=11),$M44,IF(AND($C44=$C$51,$E44&lt;=11,$H44=$C$52,$J44&lt;=3),$M44,0))</f>
        <v>0</v>
      </c>
      <c r="AD44" s="117">
        <f>IF(AND($C44=$C$51,$E44&lt;=12,$H44=$C$51,$J44=12),$L44,IF(AND($C44=$C$51,$E44&lt;=12,$H44=$C$52,$J44&lt;=3),$L44,0))</f>
        <v>0</v>
      </c>
      <c r="AE44" s="113">
        <f>IF(AND($C44=$C$51,$E44&lt;=12,$H44=$C$51,$J44&gt;=12),$M44,IF(AND($C44=$C$51,$E44&lt;=12,$H44=$C$52,$J44&lt;=3),$M44,0))</f>
        <v>0</v>
      </c>
      <c r="AF44" s="119">
        <f>IF(AND($C44=$C$51,$E44&lt;=12,$H44=$C$52,$J44&lt;=3),$L44,IF(AND($C44=$C$52,$E44&lt;=1,$H44=$C$52,$J44&lt;=3),$L44,0))</f>
        <v>0</v>
      </c>
      <c r="AG44" s="120">
        <f>IF(AND($C44=$C$51,$E44&lt;=12,$H44=$C$52,$J44&gt;=1),$M44,IF(AND($C44=$C$52,$E44&lt;=1,$H44=$C$52,$J44&lt;=3),$M44,0))</f>
        <v>0</v>
      </c>
      <c r="AH44" s="117">
        <f>IF(AND($C44=$C$51,$E44&lt;=12,$H44=$C$52,$J44&gt;=2),$L44,IF(AND($C44=$C$52,$E44&lt;=2,$H44=$C$52,$J44&gt;1),$L44,0))</f>
        <v>0</v>
      </c>
      <c r="AI44" s="113">
        <f>IF(AND($C44=$C$51,$E44&lt;=12,$H44=$C$52,$J44&gt;=2),$M44,IF(AND($C44=$C$52,$E44&lt;=2,$H44=$C$52,$J44&gt;1),$M44,0))</f>
        <v>0</v>
      </c>
      <c r="AJ44" s="118">
        <f>IF(AND($C44=$C$51,$E44&lt;=12,$H44=$C$52,$J44=3),$L44,IF(AND($C44=$C$52,$E44&lt;=3,$H44=$C$52,$J44=3),$L44,0))</f>
        <v>0</v>
      </c>
      <c r="AK44" s="114">
        <f>IF(AND($C44=$C$51,$E44&lt;=12,$H44=$C$52,$J44=3),$M44,IF(AND($C44=$C$52,$E44&lt;=3,$H44=$C$52,$J44=3),$M44,0))</f>
        <v>0</v>
      </c>
      <c r="AL44" s="7"/>
    </row>
    <row r="45" spans="1:38" ht="25.5" customHeight="1" thickBot="1">
      <c r="A45" s="309" t="s">
        <v>16</v>
      </c>
      <c r="B45" s="310"/>
      <c r="C45" s="310"/>
      <c r="D45" s="310"/>
      <c r="E45" s="310"/>
      <c r="F45" s="310"/>
      <c r="G45" s="310"/>
      <c r="H45" s="310"/>
      <c r="I45" s="310"/>
      <c r="J45" s="310"/>
      <c r="K45" s="311"/>
      <c r="L45" s="312">
        <f>(SUM(L40:L44)*60+SUM(M40:M44))/60</f>
        <v>0</v>
      </c>
      <c r="M45" s="313"/>
      <c r="N45" s="288">
        <f>(SUM(N40:N44)*60+SUM(O40:O44))/60</f>
        <v>0</v>
      </c>
      <c r="O45" s="289"/>
      <c r="P45" s="288">
        <f>(SUM(P40:P44)*60+SUM(Q40:Q44))/60</f>
        <v>0</v>
      </c>
      <c r="Q45" s="289"/>
      <c r="R45" s="288">
        <f>(SUM(R40:R44)*60+SUM(S40:S44))/60</f>
        <v>0</v>
      </c>
      <c r="S45" s="289"/>
      <c r="T45" s="288">
        <f>(SUM(T40:T44)*60+SUM(U40:U44))/60</f>
        <v>0</v>
      </c>
      <c r="U45" s="289"/>
      <c r="V45" s="288">
        <f>(SUM(V40:V44)*60+SUM(W40:W44))/60</f>
        <v>0</v>
      </c>
      <c r="W45" s="289"/>
      <c r="X45" s="288">
        <f>(SUM(X40:X44)*60+SUM(Y40:Y44))/60</f>
        <v>0</v>
      </c>
      <c r="Y45" s="289"/>
      <c r="Z45" s="288">
        <f>(SUM(Z40:Z44)*60+SUM(AA40:AA44))/60</f>
        <v>0</v>
      </c>
      <c r="AA45" s="289"/>
      <c r="AB45" s="288">
        <f>(SUM(AB40:AB44)*60+SUM(AC40:AC44))/60</f>
        <v>0</v>
      </c>
      <c r="AC45" s="289"/>
      <c r="AD45" s="288">
        <f>(SUM(AD40:AD44)*60+SUM(AE40:AE44))/60</f>
        <v>0</v>
      </c>
      <c r="AE45" s="289"/>
      <c r="AF45" s="327">
        <f>(SUM(AF40:AF44)*60+SUM(AG40:AG44))/60</f>
        <v>0</v>
      </c>
      <c r="AG45" s="327"/>
      <c r="AH45" s="326">
        <f>(SUM(AH40:AH44)*60+SUM(AI40:AI44))/60</f>
        <v>0</v>
      </c>
      <c r="AI45" s="289"/>
      <c r="AJ45" s="288">
        <f>(SUM(AJ40:AJ44)*60+SUM(AK40:AK44))/60</f>
        <v>0</v>
      </c>
      <c r="AK45" s="289"/>
      <c r="AL45" s="7"/>
    </row>
    <row r="46" spans="1:38" ht="25.5" customHeight="1" thickBot="1">
      <c r="A46" s="314" t="s">
        <v>73</v>
      </c>
      <c r="B46" s="315"/>
      <c r="C46" s="315"/>
      <c r="D46" s="315"/>
      <c r="E46" s="315"/>
      <c r="F46" s="315"/>
      <c r="G46" s="315"/>
      <c r="H46" s="315"/>
      <c r="I46" s="315"/>
      <c r="J46" s="315"/>
      <c r="K46" s="316"/>
      <c r="L46" s="317">
        <v>173</v>
      </c>
      <c r="M46" s="318"/>
      <c r="N46" s="319">
        <f>$L46</f>
        <v>173</v>
      </c>
      <c r="O46" s="320"/>
      <c r="P46" s="321">
        <f>$L46</f>
        <v>173</v>
      </c>
      <c r="Q46" s="320"/>
      <c r="R46" s="321">
        <f>$L46</f>
        <v>173</v>
      </c>
      <c r="S46" s="320"/>
      <c r="T46" s="321">
        <f>$L46</f>
        <v>173</v>
      </c>
      <c r="U46" s="320"/>
      <c r="V46" s="321">
        <f>$L46</f>
        <v>173</v>
      </c>
      <c r="W46" s="320"/>
      <c r="X46" s="321">
        <f>$L46</f>
        <v>173</v>
      </c>
      <c r="Y46" s="320"/>
      <c r="Z46" s="321">
        <f>$L46</f>
        <v>173</v>
      </c>
      <c r="AA46" s="320"/>
      <c r="AB46" s="321">
        <f>$L46</f>
        <v>173</v>
      </c>
      <c r="AC46" s="320"/>
      <c r="AD46" s="321">
        <f>$L46</f>
        <v>173</v>
      </c>
      <c r="AE46" s="320"/>
      <c r="AF46" s="328">
        <f>$L46</f>
        <v>173</v>
      </c>
      <c r="AG46" s="328"/>
      <c r="AH46" s="319">
        <f>$L46</f>
        <v>173</v>
      </c>
      <c r="AI46" s="320"/>
      <c r="AJ46" s="321">
        <f>$L46</f>
        <v>173</v>
      </c>
      <c r="AK46" s="320"/>
      <c r="AL46" s="7"/>
    </row>
    <row r="47" spans="1:38" ht="25.5" customHeight="1">
      <c r="A47" s="322" t="s">
        <v>72</v>
      </c>
      <c r="B47" s="323"/>
      <c r="C47" s="323"/>
      <c r="D47" s="323"/>
      <c r="E47" s="323"/>
      <c r="F47" s="323"/>
      <c r="G47" s="323"/>
      <c r="H47" s="323"/>
      <c r="I47" s="323"/>
      <c r="J47" s="323"/>
      <c r="K47" s="324"/>
      <c r="L47" s="288">
        <f>IF(ISERROR(ROUNDDOWN(L45/L46,1))=FALSE,ROUNDDOWN(L45/L46,1),0)</f>
        <v>0</v>
      </c>
      <c r="M47" s="289"/>
      <c r="N47" s="321">
        <f>IF(ISERROR(ROUNDDOWN(N45/N46,1))=FALSE,ROUNDDOWN(N45/N46,1),0)</f>
        <v>0</v>
      </c>
      <c r="O47" s="320"/>
      <c r="P47" s="321">
        <f>IF(ISERROR(ROUNDDOWN(P45/P46,1))=FALSE,ROUNDDOWN(P45/P46,1),0)</f>
        <v>0</v>
      </c>
      <c r="Q47" s="320"/>
      <c r="R47" s="321">
        <f>IF(ISERROR(ROUNDDOWN(R45/R46,1))=FALSE,ROUNDDOWN(R45/R46,1),0)</f>
        <v>0</v>
      </c>
      <c r="S47" s="320"/>
      <c r="T47" s="321">
        <f>IF(ISERROR(ROUNDDOWN(T45/T46,1))=FALSE,ROUNDDOWN(T45/T46,1),0)</f>
        <v>0</v>
      </c>
      <c r="U47" s="320"/>
      <c r="V47" s="321">
        <f>IF(ISERROR(ROUNDDOWN(V45/V46,1))=FALSE,ROUNDDOWN(V45/V46,1),0)</f>
        <v>0</v>
      </c>
      <c r="W47" s="320"/>
      <c r="X47" s="321">
        <f>IF(ISERROR(ROUNDDOWN(X45/X46,1))=FALSE,ROUNDDOWN(X45/X46,1),0)</f>
        <v>0</v>
      </c>
      <c r="Y47" s="320"/>
      <c r="Z47" s="321">
        <f>IF(ISERROR(ROUNDDOWN(Z45/Z46,1))=FALSE,ROUNDDOWN(Z45/Z46,1),0)</f>
        <v>0</v>
      </c>
      <c r="AA47" s="320"/>
      <c r="AB47" s="321">
        <f>IF(ISERROR(ROUNDDOWN(AB45/AB46,1))=FALSE,ROUNDDOWN(AB45/AB46,1),0)</f>
        <v>0</v>
      </c>
      <c r="AC47" s="320"/>
      <c r="AD47" s="321">
        <f>IF(ISERROR(ROUNDDOWN(AD45/AD46,1))=FALSE,ROUNDDOWN(AD45/AD46,1),0)</f>
        <v>0</v>
      </c>
      <c r="AE47" s="320"/>
      <c r="AF47" s="328">
        <f>IF(ISERROR(ROUNDDOWN(AF45/AF46,1))=FALSE,ROUNDDOWN(AF45/AF46,1),0)</f>
        <v>0</v>
      </c>
      <c r="AG47" s="328"/>
      <c r="AH47" s="319">
        <f>IF(ISERROR(ROUNDDOWN(AH45/AH46,1))=FALSE,ROUNDDOWN(AH45/AH46,1),0)</f>
        <v>0</v>
      </c>
      <c r="AI47" s="320"/>
      <c r="AJ47" s="321">
        <f>IF(ISERROR(ROUNDDOWN(AJ45/AJ46,1))=FALSE,ROUNDDOWN(AJ45/AJ46,1),0)</f>
        <v>0</v>
      </c>
      <c r="AK47" s="320"/>
      <c r="AL47" s="7"/>
    </row>
    <row r="48" ht="13.5">
      <c r="AL48" s="7"/>
    </row>
    <row r="49" ht="13.5">
      <c r="AL49" s="7"/>
    </row>
    <row r="50" ht="13.5">
      <c r="AL50" s="7"/>
    </row>
    <row r="51" ht="13.5">
      <c r="C51" s="1">
        <v>2022</v>
      </c>
    </row>
    <row r="52" ht="13.5">
      <c r="C52" s="1">
        <v>2023</v>
      </c>
    </row>
    <row r="54" ht="13.5">
      <c r="D54" s="1">
        <v>4</v>
      </c>
    </row>
    <row r="55" ht="13.5">
      <c r="D55" s="1">
        <v>5</v>
      </c>
    </row>
    <row r="56" ht="13.5">
      <c r="D56" s="1">
        <v>6</v>
      </c>
    </row>
    <row r="57" ht="13.5">
      <c r="D57" s="1">
        <v>7</v>
      </c>
    </row>
    <row r="58" ht="13.5">
      <c r="D58" s="1">
        <v>8</v>
      </c>
    </row>
    <row r="59" ht="13.5">
      <c r="D59" s="1">
        <v>9</v>
      </c>
    </row>
    <row r="60" ht="13.5">
      <c r="D60" s="1">
        <v>10</v>
      </c>
    </row>
    <row r="61" ht="13.5">
      <c r="D61" s="1">
        <v>11</v>
      </c>
    </row>
    <row r="62" ht="13.5">
      <c r="D62" s="1">
        <v>12</v>
      </c>
    </row>
    <row r="63" ht="13.5">
      <c r="D63" s="1">
        <v>1</v>
      </c>
    </row>
    <row r="64" ht="13.5">
      <c r="D64" s="1">
        <v>2</v>
      </c>
    </row>
    <row r="65" ht="13.5">
      <c r="D65" s="1">
        <v>3</v>
      </c>
    </row>
  </sheetData>
  <sheetProtection password="CAB1" sheet="1"/>
  <mergeCells count="123">
    <mergeCell ref="AD47:AE47"/>
    <mergeCell ref="AH47:AI47"/>
    <mergeCell ref="AJ47:AK47"/>
    <mergeCell ref="AH46:AI46"/>
    <mergeCell ref="AJ46:AK46"/>
    <mergeCell ref="AD46:AE46"/>
    <mergeCell ref="AF46:AG46"/>
    <mergeCell ref="AF47:AG47"/>
    <mergeCell ref="A47:K47"/>
    <mergeCell ref="L47:M47"/>
    <mergeCell ref="N47:O47"/>
    <mergeCell ref="P47:Q47"/>
    <mergeCell ref="R47:S47"/>
    <mergeCell ref="T47:U47"/>
    <mergeCell ref="V47:W47"/>
    <mergeCell ref="X47:Y47"/>
    <mergeCell ref="V46:W46"/>
    <mergeCell ref="X46:Y46"/>
    <mergeCell ref="Z46:AA46"/>
    <mergeCell ref="AB46:AC46"/>
    <mergeCell ref="Z47:AA47"/>
    <mergeCell ref="AB47:AC47"/>
    <mergeCell ref="A46:K46"/>
    <mergeCell ref="L46:M46"/>
    <mergeCell ref="N46:O46"/>
    <mergeCell ref="P46:Q46"/>
    <mergeCell ref="R46:S46"/>
    <mergeCell ref="T46:U46"/>
    <mergeCell ref="AD45:AE45"/>
    <mergeCell ref="AH45:AI45"/>
    <mergeCell ref="AJ45:AK45"/>
    <mergeCell ref="AH38:AI38"/>
    <mergeCell ref="AJ38:AK38"/>
    <mergeCell ref="AD38:AE38"/>
    <mergeCell ref="AF38:AG38"/>
    <mergeCell ref="AF45:AG45"/>
    <mergeCell ref="A45:K45"/>
    <mergeCell ref="L45:M45"/>
    <mergeCell ref="N45:O45"/>
    <mergeCell ref="P45:Q45"/>
    <mergeCell ref="R45:S45"/>
    <mergeCell ref="T45:U45"/>
    <mergeCell ref="V45:W45"/>
    <mergeCell ref="X45:Y45"/>
    <mergeCell ref="V38:W38"/>
    <mergeCell ref="X38:Y38"/>
    <mergeCell ref="Z38:AA38"/>
    <mergeCell ref="AB38:AC38"/>
    <mergeCell ref="Z45:AA45"/>
    <mergeCell ref="AB45:AC45"/>
    <mergeCell ref="AJ30:AK30"/>
    <mergeCell ref="A37:A39"/>
    <mergeCell ref="B37:B39"/>
    <mergeCell ref="C37:K39"/>
    <mergeCell ref="L37:M38"/>
    <mergeCell ref="N37:AK37"/>
    <mergeCell ref="N38:O38"/>
    <mergeCell ref="P38:Q38"/>
    <mergeCell ref="R38:S38"/>
    <mergeCell ref="T38:U38"/>
    <mergeCell ref="AD30:AE30"/>
    <mergeCell ref="AH30:AI30"/>
    <mergeCell ref="AH29:AI29"/>
    <mergeCell ref="X29:Y29"/>
    <mergeCell ref="Z29:AA29"/>
    <mergeCell ref="AB29:AC29"/>
    <mergeCell ref="AD29:AE29"/>
    <mergeCell ref="AF30:AG30"/>
    <mergeCell ref="V30:W30"/>
    <mergeCell ref="T29:U29"/>
    <mergeCell ref="V29:W29"/>
    <mergeCell ref="X30:Y30"/>
    <mergeCell ref="Z30:AA30"/>
    <mergeCell ref="AB30:AC30"/>
    <mergeCell ref="A30:K30"/>
    <mergeCell ref="L30:M30"/>
    <mergeCell ref="N30:O30"/>
    <mergeCell ref="P30:Q30"/>
    <mergeCell ref="R30:S30"/>
    <mergeCell ref="T30:U30"/>
    <mergeCell ref="AJ28:AK28"/>
    <mergeCell ref="A29:K29"/>
    <mergeCell ref="L29:M29"/>
    <mergeCell ref="N29:O29"/>
    <mergeCell ref="P29:Q29"/>
    <mergeCell ref="R29:S29"/>
    <mergeCell ref="AJ29:AK29"/>
    <mergeCell ref="V28:W28"/>
    <mergeCell ref="X28:Y28"/>
    <mergeCell ref="Z28:AA28"/>
    <mergeCell ref="AH28:AI28"/>
    <mergeCell ref="A28:K28"/>
    <mergeCell ref="L28:M28"/>
    <mergeCell ref="N28:O28"/>
    <mergeCell ref="P28:Q28"/>
    <mergeCell ref="R28:S28"/>
    <mergeCell ref="T28:U28"/>
    <mergeCell ref="AH6:AI6"/>
    <mergeCell ref="A5:A7"/>
    <mergeCell ref="B5:B7"/>
    <mergeCell ref="C5:K7"/>
    <mergeCell ref="L5:M6"/>
    <mergeCell ref="N5:AK5"/>
    <mergeCell ref="AJ6:AK6"/>
    <mergeCell ref="R6:S6"/>
    <mergeCell ref="T6:U6"/>
    <mergeCell ref="V6:W6"/>
    <mergeCell ref="A2:B2"/>
    <mergeCell ref="C2:M2"/>
    <mergeCell ref="T2:W2"/>
    <mergeCell ref="N3:Q3"/>
    <mergeCell ref="T3:W3"/>
    <mergeCell ref="X6:Y6"/>
    <mergeCell ref="N6:O6"/>
    <mergeCell ref="P6:Q6"/>
    <mergeCell ref="AF6:AG6"/>
    <mergeCell ref="AF28:AG28"/>
    <mergeCell ref="AF29:AG29"/>
    <mergeCell ref="Z6:AA6"/>
    <mergeCell ref="AB6:AC6"/>
    <mergeCell ref="AD6:AE6"/>
    <mergeCell ref="AB28:AC28"/>
    <mergeCell ref="AD28:AE28"/>
  </mergeCells>
  <dataValidations count="4">
    <dataValidation type="list" allowBlank="1" showInputMessage="1" showErrorMessage="1" sqref="H8:H27 C8:C27 H40:H44 C40:C44">
      <formula1>$C$51:$C$52</formula1>
    </dataValidation>
    <dataValidation type="list" allowBlank="1" showInputMessage="1" showErrorMessage="1" sqref="J8:J27 E8:E27 J40:J44 E40:E44">
      <formula1>$D$54:$D$65</formula1>
    </dataValidation>
    <dataValidation type="list" allowBlank="1" showInputMessage="1" showErrorMessage="1" sqref="C36 H36">
      <formula1>$C$45:$C$46</formula1>
    </dataValidation>
    <dataValidation type="list" allowBlank="1" showInputMessage="1" showErrorMessage="1" sqref="E36 J36">
      <formula1>$D$48:$D$61</formula1>
    </dataValidation>
  </dataValidations>
  <printOptions/>
  <pageMargins left="0.6299212598425197" right="0.31496062992125984" top="0.8267716535433072" bottom="0.4330708661417323" header="0.5118110236220472" footer="0.2755905511811024"/>
  <pageSetup cellComments="asDisplayed" fitToWidth="0" fitToHeight="1" horizontalDpi="600" verticalDpi="600" orientation="landscape" pageOrder="overThenDown" paperSize="9" scale="51" r:id="rId4"/>
  <headerFooter alignWithMargins="0">
    <oddHeader>&amp;L&amp;"ＭＳ Ｐゴシック,太字"&amp;22 令和４年度　保育施設職員配置状況確認書（様式３（非常勤保育士等））</oddHeader>
  </headerFooter>
  <drawing r:id="rId3"/>
  <legacyDrawing r:id="rId2"/>
</worksheet>
</file>

<file path=xl/worksheets/sheet4.xml><?xml version="1.0" encoding="utf-8"?>
<worksheet xmlns="http://schemas.openxmlformats.org/spreadsheetml/2006/main" xmlns:r="http://schemas.openxmlformats.org/officeDocument/2006/relationships">
  <dimension ref="A1:V3"/>
  <sheetViews>
    <sheetView view="pageBreakPreview" zoomScaleSheetLayoutView="100" zoomScalePageLayoutView="0" workbookViewId="0" topLeftCell="A1">
      <selection activeCell="Y2" sqref="Y2"/>
    </sheetView>
  </sheetViews>
  <sheetFormatPr defaultColWidth="9.00390625" defaultRowHeight="13.5"/>
  <cols>
    <col min="1" max="1" width="5.625" style="0" customWidth="1"/>
    <col min="2" max="2" width="15.625" style="0" customWidth="1"/>
    <col min="3" max="22" width="5.625" style="0" customWidth="1"/>
  </cols>
  <sheetData>
    <row r="1" spans="1:22" ht="13.5">
      <c r="A1" s="329" t="s">
        <v>140</v>
      </c>
      <c r="B1" s="329" t="s">
        <v>99</v>
      </c>
      <c r="C1" s="329" t="s">
        <v>141</v>
      </c>
      <c r="D1" s="329" t="s">
        <v>111</v>
      </c>
      <c r="E1" s="329" t="s">
        <v>108</v>
      </c>
      <c r="F1" s="329" t="s">
        <v>142</v>
      </c>
      <c r="G1" s="329" t="s">
        <v>143</v>
      </c>
      <c r="H1" s="329" t="s">
        <v>142</v>
      </c>
      <c r="I1" s="329" t="s">
        <v>144</v>
      </c>
      <c r="J1" s="329" t="s">
        <v>112</v>
      </c>
      <c r="K1" s="330" t="s">
        <v>147</v>
      </c>
      <c r="L1" s="331"/>
      <c r="M1" s="331"/>
      <c r="N1" s="331"/>
      <c r="O1" s="331"/>
      <c r="P1" s="331"/>
      <c r="Q1" s="331"/>
      <c r="R1" s="331"/>
      <c r="S1" s="331"/>
      <c r="T1" s="331"/>
      <c r="U1" s="331"/>
      <c r="V1" s="331"/>
    </row>
    <row r="2" spans="1:22" ht="192" customHeight="1">
      <c r="A2" s="329"/>
      <c r="B2" s="329"/>
      <c r="C2" s="329"/>
      <c r="D2" s="329"/>
      <c r="E2" s="329"/>
      <c r="F2" s="329"/>
      <c r="G2" s="329"/>
      <c r="H2" s="329"/>
      <c r="I2" s="329"/>
      <c r="J2" s="329"/>
      <c r="K2" s="151" t="s">
        <v>148</v>
      </c>
      <c r="L2" s="152" t="s">
        <v>149</v>
      </c>
      <c r="M2" s="152" t="s">
        <v>150</v>
      </c>
      <c r="N2" s="152" t="s">
        <v>151</v>
      </c>
      <c r="O2" s="152" t="s">
        <v>152</v>
      </c>
      <c r="P2" s="152" t="s">
        <v>153</v>
      </c>
      <c r="Q2" s="152" t="s">
        <v>154</v>
      </c>
      <c r="R2" s="152" t="s">
        <v>155</v>
      </c>
      <c r="S2" s="152" t="s">
        <v>156</v>
      </c>
      <c r="T2" s="152" t="s">
        <v>157</v>
      </c>
      <c r="U2" s="152" t="s">
        <v>158</v>
      </c>
      <c r="V2" s="152" t="s">
        <v>159</v>
      </c>
    </row>
    <row r="3" spans="1:22" ht="13.5">
      <c r="A3" s="153">
        <f>'様式１'!C1</f>
        <v>0</v>
      </c>
      <c r="B3" s="153">
        <f>'様式１'!C2</f>
        <v>0</v>
      </c>
      <c r="C3" s="153">
        <f>'様式１'!X40</f>
        <v>4</v>
      </c>
      <c r="D3" s="153">
        <f>'様式１'!Y40</f>
        <v>0</v>
      </c>
      <c r="E3" s="153">
        <f>'様式１'!Z40</f>
        <v>0</v>
      </c>
      <c r="F3" s="153">
        <f>'様式１'!AA40</f>
        <v>0</v>
      </c>
      <c r="G3" s="155" t="s">
        <v>145</v>
      </c>
      <c r="H3" s="155" t="s">
        <v>145</v>
      </c>
      <c r="I3" s="153">
        <f>'様式１'!AD40</f>
        <v>0</v>
      </c>
      <c r="J3" s="153">
        <f>'様式１'!AE40</f>
        <v>0</v>
      </c>
      <c r="K3" s="154">
        <f>'様式１'!$AF7</f>
        <v>-4</v>
      </c>
      <c r="L3" s="154">
        <f>'様式１'!$AF10</f>
        <v>-4</v>
      </c>
      <c r="M3" s="154">
        <f>'様式１'!$AF13</f>
        <v>-4</v>
      </c>
      <c r="N3" s="154">
        <f>'様式１'!$AF16</f>
        <v>-4</v>
      </c>
      <c r="O3" s="154">
        <f>'様式１'!$AF19</f>
        <v>-4</v>
      </c>
      <c r="P3" s="154">
        <f>'様式１'!$AF22</f>
        <v>-4</v>
      </c>
      <c r="Q3" s="154">
        <f>'様式１'!$AF25</f>
        <v>-4</v>
      </c>
      <c r="R3" s="154">
        <f>'様式１'!$AF28</f>
        <v>-4</v>
      </c>
      <c r="S3" s="154">
        <f>'様式１'!$AF31</f>
        <v>-4</v>
      </c>
      <c r="T3" s="154">
        <f>'様式１'!$AF34</f>
        <v>-4</v>
      </c>
      <c r="U3" s="154">
        <f>'様式１'!$AF37</f>
        <v>-4</v>
      </c>
      <c r="V3" s="154">
        <f>'様式１'!$AF40</f>
        <v>-4</v>
      </c>
    </row>
  </sheetData>
  <sheetProtection password="CAB1" sheet="1" formatCells="0" selectLockedCells="1"/>
  <mergeCells count="11">
    <mergeCell ref="F1:F2"/>
    <mergeCell ref="G1:G2"/>
    <mergeCell ref="H1:H2"/>
    <mergeCell ref="I1:I2"/>
    <mergeCell ref="J1:J2"/>
    <mergeCell ref="K1:V1"/>
    <mergeCell ref="A1:A2"/>
    <mergeCell ref="B1:B2"/>
    <mergeCell ref="C1:C2"/>
    <mergeCell ref="D1:D2"/>
    <mergeCell ref="E1:E2"/>
  </mergeCells>
  <printOptions/>
  <pageMargins left="0.7" right="0.7" top="0.75" bottom="0.75" header="0.3" footer="0.3"/>
  <pageSetup horizontalDpi="600" verticalDpi="600" orientation="portrait" paperSize="9" scale="66" r:id="rId1"/>
</worksheet>
</file>

<file path=xl/worksheets/sheet5.xml><?xml version="1.0" encoding="utf-8"?>
<worksheet xmlns="http://schemas.openxmlformats.org/spreadsheetml/2006/main" xmlns:r="http://schemas.openxmlformats.org/officeDocument/2006/relationships">
  <dimension ref="A1:AN52"/>
  <sheetViews>
    <sheetView view="pageBreakPreview" zoomScale="75" zoomScaleNormal="75" zoomScaleSheetLayoutView="75" zoomScalePageLayoutView="0" workbookViewId="0" topLeftCell="C22">
      <selection activeCell="P31" sqref="P31:Q31"/>
    </sheetView>
  </sheetViews>
  <sheetFormatPr defaultColWidth="9.00390625" defaultRowHeight="13.5"/>
  <cols>
    <col min="1" max="1" width="4.50390625" style="1" customWidth="1"/>
    <col min="2" max="2" width="17.375" style="1" customWidth="1"/>
    <col min="3" max="3" width="5.625" style="1" bestFit="1" customWidth="1"/>
    <col min="4" max="8" width="3.625" style="1" bestFit="1" customWidth="1"/>
    <col min="9" max="9" width="5.25390625" style="1" bestFit="1" customWidth="1"/>
    <col min="10" max="11" width="3.625" style="1" customWidth="1"/>
    <col min="12" max="13" width="3.625" style="1" bestFit="1" customWidth="1"/>
    <col min="14" max="14" width="7.625" style="1" customWidth="1"/>
    <col min="15" max="15" width="3.625" style="1" customWidth="1"/>
    <col min="16" max="16" width="7.625" style="1" customWidth="1"/>
    <col min="17" max="17" width="5.00390625" style="1" customWidth="1"/>
    <col min="18" max="18" width="7.625" style="1" customWidth="1"/>
    <col min="19" max="19" width="5.00390625" style="1" customWidth="1"/>
    <col min="20" max="20" width="7.625" style="1" customWidth="1"/>
    <col min="21" max="21" width="5.00390625" style="1" customWidth="1"/>
    <col min="22" max="22" width="7.625" style="1" customWidth="1"/>
    <col min="23" max="23" width="5.00390625" style="1" customWidth="1"/>
    <col min="24" max="24" width="7.625" style="1" customWidth="1"/>
    <col min="25" max="25" width="5.00390625" style="1" customWidth="1"/>
    <col min="26" max="26" width="7.625" style="1" customWidth="1"/>
    <col min="27" max="27" width="5.00390625" style="1" customWidth="1"/>
    <col min="28" max="28" width="7.625" style="1" customWidth="1"/>
    <col min="29" max="29" width="5.00390625" style="1" customWidth="1"/>
    <col min="30" max="30" width="7.625" style="1" customWidth="1"/>
    <col min="31" max="31" width="3.75390625" style="1" customWidth="1"/>
    <col min="32" max="32" width="7.625" style="1" customWidth="1"/>
    <col min="33" max="33" width="5.00390625" style="1" customWidth="1"/>
    <col min="34" max="34" width="7.625" style="1" customWidth="1"/>
    <col min="35" max="35" width="5.00390625" style="1" customWidth="1"/>
    <col min="36" max="36" width="7.625" style="1" customWidth="1"/>
    <col min="37" max="37" width="5.00390625" style="1" customWidth="1"/>
    <col min="38" max="38" width="7.625" style="1" customWidth="1"/>
    <col min="39" max="39" width="5.00390625" style="1" customWidth="1"/>
    <col min="40" max="40" width="8.125" style="1" customWidth="1"/>
    <col min="41" max="50" width="7.25390625" style="1" customWidth="1"/>
    <col min="51" max="51" width="10.375" style="1" customWidth="1"/>
    <col min="52" max="52" width="17.375" style="1" customWidth="1"/>
    <col min="53" max="16384" width="9.00390625" style="1" customWidth="1"/>
  </cols>
  <sheetData>
    <row r="1" spans="1:35" ht="18" customHeight="1" thickBot="1">
      <c r="A1" s="8"/>
      <c r="B1" s="9"/>
      <c r="C1" s="10"/>
      <c r="D1" s="10"/>
      <c r="E1" s="10"/>
      <c r="F1" s="10"/>
      <c r="G1" s="10"/>
      <c r="H1" s="10"/>
      <c r="I1" s="10"/>
      <c r="J1" s="10"/>
      <c r="K1" s="10"/>
      <c r="L1" s="10"/>
      <c r="M1" s="10"/>
      <c r="P1" s="11"/>
      <c r="Q1" s="12"/>
      <c r="R1" s="13"/>
      <c r="S1" s="13"/>
      <c r="T1" s="13"/>
      <c r="U1" s="13"/>
      <c r="V1" s="13"/>
      <c r="W1" s="13"/>
      <c r="X1" s="13"/>
      <c r="Y1" s="13"/>
      <c r="AB1" s="14"/>
      <c r="AC1" s="14"/>
      <c r="AD1" s="15"/>
      <c r="AE1" s="15"/>
      <c r="AF1" s="14"/>
      <c r="AG1" s="14"/>
      <c r="AH1" s="14"/>
      <c r="AI1" s="14"/>
    </row>
    <row r="2" spans="1:40" ht="21.75" customHeight="1" thickBot="1" thickTop="1">
      <c r="A2" s="290" t="s">
        <v>52</v>
      </c>
      <c r="B2" s="291"/>
      <c r="C2" s="341">
        <f>'様式１'!C2</f>
        <v>0</v>
      </c>
      <c r="D2" s="342"/>
      <c r="E2" s="342"/>
      <c r="F2" s="342"/>
      <c r="G2" s="342"/>
      <c r="H2" s="342"/>
      <c r="I2" s="342"/>
      <c r="J2" s="342"/>
      <c r="K2" s="342"/>
      <c r="L2" s="342"/>
      <c r="M2" s="342"/>
      <c r="N2" s="342"/>
      <c r="O2" s="343"/>
      <c r="P2" s="43"/>
      <c r="Q2" s="44"/>
      <c r="R2" s="44"/>
      <c r="S2" s="44"/>
      <c r="T2" s="22"/>
      <c r="U2" s="22"/>
      <c r="V2" s="263"/>
      <c r="W2" s="263"/>
      <c r="X2" s="263"/>
      <c r="Y2" s="263"/>
      <c r="Z2" s="22"/>
      <c r="AA2" s="5"/>
      <c r="AB2" s="6"/>
      <c r="AC2" s="6"/>
      <c r="AD2" s="6"/>
      <c r="AE2" s="6"/>
      <c r="AF2" s="6"/>
      <c r="AG2" s="6"/>
      <c r="AH2" s="6"/>
      <c r="AI2" s="6"/>
      <c r="AJ2" s="6"/>
      <c r="AK2" s="6"/>
      <c r="AL2" s="6"/>
      <c r="AM2" s="6"/>
      <c r="AN2" s="6"/>
    </row>
    <row r="3" spans="1:40" ht="18" customHeight="1" thickTop="1">
      <c r="A3" s="16"/>
      <c r="B3" s="16"/>
      <c r="C3" s="16"/>
      <c r="D3" s="16"/>
      <c r="E3" s="16"/>
      <c r="F3" s="16"/>
      <c r="G3" s="16"/>
      <c r="H3" s="16"/>
      <c r="I3" s="16"/>
      <c r="J3" s="16"/>
      <c r="K3" s="16"/>
      <c r="L3" s="16"/>
      <c r="M3" s="16"/>
      <c r="P3" s="344"/>
      <c r="Q3" s="344"/>
      <c r="R3" s="344"/>
      <c r="S3" s="344"/>
      <c r="T3" s="3"/>
      <c r="U3" s="3"/>
      <c r="V3" s="344"/>
      <c r="W3" s="344"/>
      <c r="X3" s="344"/>
      <c r="Y3" s="344"/>
      <c r="Z3" s="3"/>
      <c r="AA3" s="3"/>
      <c r="AB3" s="6"/>
      <c r="AC3" s="6"/>
      <c r="AD3" s="6"/>
      <c r="AE3" s="6"/>
      <c r="AF3" s="6"/>
      <c r="AG3" s="6"/>
      <c r="AH3" s="6"/>
      <c r="AI3" s="6"/>
      <c r="AJ3" s="6"/>
      <c r="AK3" s="6"/>
      <c r="AL3" s="6"/>
      <c r="AM3" s="6"/>
      <c r="AN3" s="6"/>
    </row>
    <row r="4" spans="1:40" ht="17.25">
      <c r="A4" s="17"/>
      <c r="B4" s="345" t="s">
        <v>53</v>
      </c>
      <c r="C4" s="346"/>
      <c r="D4" s="346"/>
      <c r="E4" s="346"/>
      <c r="F4" s="346"/>
      <c r="G4" s="346"/>
      <c r="H4" s="346"/>
      <c r="I4" s="346"/>
      <c r="J4" s="346"/>
      <c r="K4" s="346"/>
      <c r="L4" s="346"/>
      <c r="M4" s="346"/>
      <c r="N4" s="346"/>
      <c r="O4" s="346"/>
      <c r="P4" s="346"/>
      <c r="Q4" s="347"/>
      <c r="R4" s="23"/>
      <c r="S4" s="23"/>
      <c r="T4" s="24"/>
      <c r="U4" s="3"/>
      <c r="V4" s="344"/>
      <c r="W4" s="344"/>
      <c r="X4" s="344"/>
      <c r="Y4" s="344"/>
      <c r="Z4" s="3"/>
      <c r="AA4" s="3"/>
      <c r="AB4" s="6"/>
      <c r="AC4" s="6"/>
      <c r="AD4" s="6"/>
      <c r="AE4" s="6"/>
      <c r="AF4" s="6"/>
      <c r="AG4" s="6"/>
      <c r="AH4" s="6"/>
      <c r="AI4" s="6"/>
      <c r="AJ4" s="6"/>
      <c r="AK4" s="6"/>
      <c r="AL4" s="6"/>
      <c r="AM4" s="6"/>
      <c r="AN4" s="6"/>
    </row>
    <row r="5" spans="1:40" ht="24.75" customHeight="1" thickBot="1">
      <c r="A5" s="18" t="s">
        <v>54</v>
      </c>
      <c r="B5" s="19"/>
      <c r="C5" s="20"/>
      <c r="D5" s="20"/>
      <c r="E5" s="20"/>
      <c r="F5" s="20"/>
      <c r="G5" s="20"/>
      <c r="H5" s="20"/>
      <c r="I5" s="20"/>
      <c r="J5" s="20"/>
      <c r="K5" s="20"/>
      <c r="L5" s="20"/>
      <c r="M5" s="20"/>
      <c r="P5" s="4"/>
      <c r="Q5" s="4"/>
      <c r="R5" s="4"/>
      <c r="S5" s="4"/>
      <c r="T5" s="4"/>
      <c r="U5" s="4"/>
      <c r="V5" s="4"/>
      <c r="W5" s="4"/>
      <c r="X5" s="4"/>
      <c r="Y5" s="4"/>
      <c r="Z5" s="4"/>
      <c r="AA5" s="4"/>
      <c r="AB5" s="4"/>
      <c r="AC5" s="4"/>
      <c r="AD5" s="4"/>
      <c r="AE5" s="4"/>
      <c r="AF5" s="4"/>
      <c r="AG5" s="4"/>
      <c r="AH5" s="4"/>
      <c r="AI5" s="4"/>
      <c r="AJ5" s="4"/>
      <c r="AK5" s="4"/>
      <c r="AL5" s="4"/>
      <c r="AM5" s="4"/>
      <c r="AN5" s="4"/>
    </row>
    <row r="6" spans="1:40" ht="28.5" customHeight="1">
      <c r="A6" s="264" t="s">
        <v>55</v>
      </c>
      <c r="B6" s="264" t="s">
        <v>56</v>
      </c>
      <c r="C6" s="339" t="s">
        <v>57</v>
      </c>
      <c r="D6" s="256"/>
      <c r="E6" s="256"/>
      <c r="F6" s="256"/>
      <c r="G6" s="256"/>
      <c r="H6" s="256"/>
      <c r="I6" s="256"/>
      <c r="J6" s="256"/>
      <c r="K6" s="256"/>
      <c r="L6" s="256"/>
      <c r="M6" s="299"/>
      <c r="N6" s="38" t="s">
        <v>58</v>
      </c>
      <c r="O6" s="39"/>
      <c r="P6" s="39"/>
      <c r="Q6" s="39"/>
      <c r="R6" s="39"/>
      <c r="S6" s="39"/>
      <c r="T6" s="39"/>
      <c r="U6" s="39"/>
      <c r="V6" s="39"/>
      <c r="W6" s="39"/>
      <c r="X6" s="39"/>
      <c r="Y6" s="39"/>
      <c r="Z6" s="39"/>
      <c r="AA6" s="39"/>
      <c r="AB6" s="39"/>
      <c r="AC6" s="39"/>
      <c r="AD6" s="39"/>
      <c r="AE6" s="39"/>
      <c r="AF6" s="39"/>
      <c r="AG6" s="39"/>
      <c r="AH6" s="39"/>
      <c r="AI6" s="39"/>
      <c r="AJ6" s="39"/>
      <c r="AK6" s="39"/>
      <c r="AL6" s="39"/>
      <c r="AM6" s="40"/>
      <c r="AN6" s="7"/>
    </row>
    <row r="7" spans="1:40" ht="27" customHeight="1">
      <c r="A7" s="265"/>
      <c r="B7" s="297"/>
      <c r="C7" s="340"/>
      <c r="D7" s="300"/>
      <c r="E7" s="300"/>
      <c r="F7" s="300"/>
      <c r="G7" s="300"/>
      <c r="H7" s="300"/>
      <c r="I7" s="300"/>
      <c r="J7" s="300"/>
      <c r="K7" s="300"/>
      <c r="L7" s="300"/>
      <c r="M7" s="301"/>
      <c r="N7" s="41"/>
      <c r="O7" s="42"/>
      <c r="P7" s="337">
        <v>4</v>
      </c>
      <c r="Q7" s="337"/>
      <c r="R7" s="337">
        <v>5</v>
      </c>
      <c r="S7" s="337"/>
      <c r="T7" s="337">
        <v>6</v>
      </c>
      <c r="U7" s="337"/>
      <c r="V7" s="337">
        <v>7</v>
      </c>
      <c r="W7" s="337"/>
      <c r="X7" s="337">
        <v>8</v>
      </c>
      <c r="Y7" s="337"/>
      <c r="Z7" s="337">
        <v>9</v>
      </c>
      <c r="AA7" s="337"/>
      <c r="AB7" s="337">
        <v>10</v>
      </c>
      <c r="AC7" s="337"/>
      <c r="AD7" s="337">
        <v>11</v>
      </c>
      <c r="AE7" s="337"/>
      <c r="AF7" s="337">
        <v>12</v>
      </c>
      <c r="AG7" s="337"/>
      <c r="AH7" s="337">
        <v>1</v>
      </c>
      <c r="AI7" s="337"/>
      <c r="AJ7" s="337">
        <v>2</v>
      </c>
      <c r="AK7" s="337"/>
      <c r="AL7" s="337">
        <v>3</v>
      </c>
      <c r="AM7" s="338"/>
      <c r="AN7" s="7"/>
    </row>
    <row r="8" spans="1:40" ht="13.5">
      <c r="A8" s="295"/>
      <c r="B8" s="298"/>
      <c r="C8" s="205"/>
      <c r="D8" s="206"/>
      <c r="E8" s="206"/>
      <c r="F8" s="206"/>
      <c r="G8" s="206"/>
      <c r="H8" s="206"/>
      <c r="I8" s="206"/>
      <c r="J8" s="206"/>
      <c r="K8" s="206"/>
      <c r="L8" s="206"/>
      <c r="M8" s="302"/>
      <c r="N8" s="26" t="s">
        <v>59</v>
      </c>
      <c r="O8" s="27" t="s">
        <v>60</v>
      </c>
      <c r="P8" s="34" t="s">
        <v>59</v>
      </c>
      <c r="Q8" s="35" t="s">
        <v>60</v>
      </c>
      <c r="R8" s="36" t="s">
        <v>59</v>
      </c>
      <c r="S8" s="35" t="s">
        <v>60</v>
      </c>
      <c r="T8" s="36" t="s">
        <v>59</v>
      </c>
      <c r="U8" s="35" t="s">
        <v>60</v>
      </c>
      <c r="V8" s="36" t="s">
        <v>59</v>
      </c>
      <c r="W8" s="35" t="s">
        <v>60</v>
      </c>
      <c r="X8" s="36" t="s">
        <v>59</v>
      </c>
      <c r="Y8" s="35" t="s">
        <v>60</v>
      </c>
      <c r="Z8" s="36" t="s">
        <v>59</v>
      </c>
      <c r="AA8" s="35" t="s">
        <v>60</v>
      </c>
      <c r="AB8" s="36" t="s">
        <v>59</v>
      </c>
      <c r="AC8" s="35" t="s">
        <v>60</v>
      </c>
      <c r="AD8" s="36" t="s">
        <v>59</v>
      </c>
      <c r="AE8" s="35" t="s">
        <v>60</v>
      </c>
      <c r="AF8" s="36" t="s">
        <v>59</v>
      </c>
      <c r="AG8" s="35" t="s">
        <v>60</v>
      </c>
      <c r="AH8" s="36" t="s">
        <v>59</v>
      </c>
      <c r="AI8" s="35" t="s">
        <v>60</v>
      </c>
      <c r="AJ8" s="34" t="s">
        <v>59</v>
      </c>
      <c r="AK8" s="35" t="s">
        <v>60</v>
      </c>
      <c r="AL8" s="36" t="s">
        <v>59</v>
      </c>
      <c r="AM8" s="47" t="s">
        <v>60</v>
      </c>
      <c r="AN8" s="7"/>
    </row>
    <row r="9" spans="1:40" ht="25.5" customHeight="1">
      <c r="A9" s="21">
        <v>1</v>
      </c>
      <c r="B9" s="2" t="s">
        <v>24</v>
      </c>
      <c r="C9" s="25" t="s">
        <v>61</v>
      </c>
      <c r="D9" s="37"/>
      <c r="E9" s="37" t="s">
        <v>62</v>
      </c>
      <c r="F9" s="37"/>
      <c r="G9" s="37" t="s">
        <v>63</v>
      </c>
      <c r="H9" s="37" t="s">
        <v>48</v>
      </c>
      <c r="I9" s="37" t="s">
        <v>61</v>
      </c>
      <c r="J9" s="37"/>
      <c r="K9" s="37" t="s">
        <v>62</v>
      </c>
      <c r="L9" s="37"/>
      <c r="M9" s="37" t="s">
        <v>63</v>
      </c>
      <c r="N9" s="28"/>
      <c r="O9" s="29"/>
      <c r="P9" s="32">
        <f>IF(AND($D9=27,$F9=4),$N9,0)</f>
        <v>0</v>
      </c>
      <c r="Q9" s="46">
        <f>IF(AND($D9=27,$F9=4),$O9,0)</f>
        <v>0</v>
      </c>
      <c r="R9" s="45">
        <f>IF(AND($D9=27,$F9&lt;=5,$J9=27,$L9&gt;=5),$N9,IF(AND($D9=27,$F9&lt;=5,$J9=28,$L9&lt;=3),$N9,0))</f>
        <v>0</v>
      </c>
      <c r="S9" s="46">
        <f>IF(AND($D9=27,$F9&lt;=5,$J9=27,$L9&gt;=5),$O9,IF(AND($D9=27,$F9&lt;=5,$J9=28,$L9&lt;=3),$O9,0))</f>
        <v>0</v>
      </c>
      <c r="T9" s="45">
        <f>IF(AND($D9=27,$F9&lt;=6,$J9=27,$L9&gt;=6),$N9,IF(AND($D9=27,$F9&lt;=6,$J9=28,$L9&lt;=3),$N9,0))</f>
        <v>0</v>
      </c>
      <c r="U9" s="46">
        <f>IF(AND($D9=27,$F9&lt;=6,$J9=27,$L9&gt;=6),$O9,IF(AND($D9=27,$F9&lt;=6,$J9=28,$L9&lt;=3),$O9,0))</f>
        <v>0</v>
      </c>
      <c r="V9" s="45">
        <f>IF(AND($D9=27,$F9&lt;=7,$J9=27,$L9&gt;=7),$N9,IF(AND($D9=27,$F9&lt;=7,$J9=28,$L9&lt;=3),$N9,0))</f>
        <v>0</v>
      </c>
      <c r="W9" s="46">
        <f>IF(AND($D9=27,$F9&lt;=7,$J9=27,$L9&gt;=7),$O9,IF(AND($D9=27,$F9&lt;=7,$J9=28,$L9&lt;=3),$O9,0))</f>
        <v>0</v>
      </c>
      <c r="X9" s="45">
        <f>IF(AND($D9=27,$F9&lt;=8,$J9=27,$L9&gt;=8),$N9,IF(AND($D9=27,$F9&lt;=8,$J9=28,$L9&lt;=3),$N9,0))</f>
        <v>0</v>
      </c>
      <c r="Y9" s="46">
        <f>IF(AND($D9=27,$F9&lt;=8,$J9=27,$L9&gt;=8),$O9,IF(AND($D9=27,$F9&lt;=8,$J9=28,$L9&lt;=3),$O9,0))</f>
        <v>0</v>
      </c>
      <c r="Z9" s="45">
        <f>IF(AND($D9=27,$F9&lt;=9,$J9=27,$L9&gt;=9),$N9,IF(AND($D9=27,$F9&lt;=9,$J9=28,$L9&lt;=3),$N9,0))</f>
        <v>0</v>
      </c>
      <c r="AA9" s="46">
        <f>IF(AND($D9=27,$F9&lt;=9,$J9=27,$L9&gt;=9),$O9,IF(AND($D9=27,$F9&lt;=9,$J9=28,$L9&lt;=3),$O9,0))</f>
        <v>0</v>
      </c>
      <c r="AB9" s="45">
        <f>IF(AND($D9=27,$F9&lt;=10,$J9=27,$L9&gt;=10),$N9,IF(AND($D9=27,$F9&lt;=10,$J9=28,$L9&lt;=3),$N9,0))</f>
        <v>0</v>
      </c>
      <c r="AC9" s="46">
        <f>IF(AND($D9=27,$F9&lt;=10,$J9=27,$L9&gt;=10),$O9,IF(AND($D9=27,$F9&lt;=10,$J9=28,$L9&lt;=3),$O9,0))</f>
        <v>0</v>
      </c>
      <c r="AD9" s="45">
        <f>IF(AND($D9=27,$F9&lt;=11,$J9=27,$L9&gt;=11),$N9,IF(AND($D9=27,$F9&lt;=11,$J9=28,$L9&lt;=3),$N9,0))</f>
        <v>0</v>
      </c>
      <c r="AE9" s="46">
        <f>IF(AND($D9=27,$F9&lt;=11,$J9=27,$L9&gt;=11),$O9,IF(AND($D9=27,$F9&lt;=11,$J9=28,$L9&lt;=3),$O9,0))</f>
        <v>0</v>
      </c>
      <c r="AF9" s="45">
        <f>IF(AND($D9=27,$F9&lt;=12,$J9=27,$L9=12),$N9,IF(AND($D9=27,$F9&lt;=12,$J9=28,$L9&lt;=3),$N9,0))</f>
        <v>0</v>
      </c>
      <c r="AG9" s="46">
        <f>IF(AND($D9=27,$F9&lt;=12,$J9=27,$L9=12),$O9,IF(AND($D9=27,$F9&lt;=12,$J9=28,$L9&lt;=3),$O9,0))</f>
        <v>0</v>
      </c>
      <c r="AH9" s="45">
        <f>IF(AND($D9=27,$F9&lt;=12,$J9=28,$L9&lt;=3),$N9,IF(AND($D9=28,$F9=1,$J9=28,$L9&lt;=3),$N9,0))</f>
        <v>0</v>
      </c>
      <c r="AI9" s="46">
        <f>IF(AND($D9=27,$F9&lt;=12,$J9=28,$L9&lt;=3),$O9,IF(AND($D9=28,$F9=1,$J9=28,$L9&lt;=3),$O9,0))</f>
        <v>0</v>
      </c>
      <c r="AJ9" s="45">
        <f>IF(AND($D9=27,$F9&lt;=12,$J9=28,$L9&gt;=2),$N9,IF(AND($D9=28,$F9&lt;=2,$J9=28,$L9&gt;1),$N9,0))</f>
        <v>0</v>
      </c>
      <c r="AK9" s="46">
        <f>IF(AND($D9=27,$F9&lt;=12,$J9=28,$L9&gt;=2),$O9,IF(AND($D9=28,$F9&lt;=2,$J9=28,$L9&gt;1),$O9,0))</f>
        <v>0</v>
      </c>
      <c r="AL9" s="45">
        <f>IF(AND($D9=27,$F9&lt;=12,$J9=28,$L9=3),$N9,IF(AND($D9=28,$F9&lt;=3,$J9=28,$L9=3),$N9,0))</f>
        <v>0</v>
      </c>
      <c r="AM9" s="48">
        <f>IF(AND($D9=27,$F9&lt;=12,$J9=28,$L9=3),$O9,IF(AND($D9=28,$F9&lt;=3,$J9=28,$L9=3),$O9,0))</f>
        <v>0</v>
      </c>
      <c r="AN9" s="6"/>
    </row>
    <row r="10" spans="1:40" ht="25.5" customHeight="1">
      <c r="A10" s="21">
        <v>2</v>
      </c>
      <c r="B10" s="2" t="s">
        <v>25</v>
      </c>
      <c r="C10" s="25" t="s">
        <v>61</v>
      </c>
      <c r="D10" s="37"/>
      <c r="E10" s="37" t="s">
        <v>62</v>
      </c>
      <c r="F10" s="37"/>
      <c r="G10" s="37" t="s">
        <v>63</v>
      </c>
      <c r="H10" s="37" t="s">
        <v>48</v>
      </c>
      <c r="I10" s="37" t="s">
        <v>61</v>
      </c>
      <c r="J10" s="37"/>
      <c r="K10" s="37" t="s">
        <v>62</v>
      </c>
      <c r="L10" s="37"/>
      <c r="M10" s="37" t="s">
        <v>63</v>
      </c>
      <c r="N10" s="28"/>
      <c r="O10" s="29"/>
      <c r="P10" s="32">
        <f aca="true" t="shared" si="0" ref="P10:P28">IF(AND($D10=27,$F10=4),$N10,0)</f>
        <v>0</v>
      </c>
      <c r="Q10" s="33">
        <f aca="true" t="shared" si="1" ref="Q10:Q28">IF(AND($D10=27,$F10=4),$O10,0)</f>
        <v>0</v>
      </c>
      <c r="R10" s="32">
        <f aca="true" t="shared" si="2" ref="R10:R28">IF(AND($D10=27,$F10&lt;=5,$J10=27,$L10&gt;=5),$N10,IF(AND($D10=27,$F10&lt;=5,$J10=28,$L10&lt;=3),$N10,0))</f>
        <v>0</v>
      </c>
      <c r="S10" s="33">
        <f aca="true" t="shared" si="3" ref="S10:S28">IF(AND($D10=27,$F10&lt;=5,$J10=27,$L10&gt;=5),$O10,IF(AND($D10=27,$F10&lt;=5,$J10=28,$L10&lt;=3),$O10,0))</f>
        <v>0</v>
      </c>
      <c r="T10" s="32">
        <f aca="true" t="shared" si="4" ref="T10:T28">IF(AND($D10=27,$F10&lt;=6,$J10=27,$L10&gt;=6),$N10,IF(AND($D10=27,$F10&lt;=6,$J10=28,$L10&lt;=3),$N10,0))</f>
        <v>0</v>
      </c>
      <c r="U10" s="33">
        <f aca="true" t="shared" si="5" ref="U10:U28">IF(AND($D10=27,$F10&lt;=6,$J10=27,$L10&gt;=6),$O10,IF(AND($D10=27,$F10&lt;=6,$J10=28,$L10&lt;=3),$O10,0))</f>
        <v>0</v>
      </c>
      <c r="V10" s="32">
        <f aca="true" t="shared" si="6" ref="V10:V28">IF(AND($D10=27,$F10&lt;=7,$J10=27,$L10&gt;=7),$N10,IF(AND($D10=27,$F10&lt;=7,$J10=28,$L10&lt;=3),$N10,0))</f>
        <v>0</v>
      </c>
      <c r="W10" s="33">
        <f aca="true" t="shared" si="7" ref="W10:W28">IF(AND($D10=27,$F10&lt;=7,$J10=27,$L10&gt;=7),$O10,IF(AND($D10=27,$F10&lt;=7,$J10=28,$L10&lt;=3),$O10,0))</f>
        <v>0</v>
      </c>
      <c r="X10" s="32">
        <f aca="true" t="shared" si="8" ref="X10:X28">IF(AND($D10=27,$F10&lt;=8,$J10=27,$L10&gt;=8),$N10,IF(AND($D10=27,$F10&lt;=8,$J10=28,$L10&lt;=3),$N10,0))</f>
        <v>0</v>
      </c>
      <c r="Y10" s="33">
        <f aca="true" t="shared" si="9" ref="Y10:Y28">IF(AND($D10=27,$F10&lt;=8,$J10=27,$L10&gt;=8),$O10,IF(AND($D10=27,$F10&lt;=8,$J10=28,$L10&lt;=3),$O10,0))</f>
        <v>0</v>
      </c>
      <c r="Z10" s="32">
        <f aca="true" t="shared" si="10" ref="Z10:Z28">IF(AND($D10=27,$F10&lt;=9,$J10=27,$L10&gt;=9),$N10,IF(AND($D10=27,$F10&lt;=9,$J10=28,$L10&lt;=3),$N10,0))</f>
        <v>0</v>
      </c>
      <c r="AA10" s="33">
        <f aca="true" t="shared" si="11" ref="AA10:AA28">IF(AND($D10=27,$F10&lt;=9,$J10=27,$L10&gt;=9),$O10,IF(AND($D10=27,$F10&lt;=9,$J10=28,$L10&lt;=3),$O10,0))</f>
        <v>0</v>
      </c>
      <c r="AB10" s="32">
        <f aca="true" t="shared" si="12" ref="AB10:AB28">IF(AND($D10=27,$F10&lt;=10,$J10=27,$L10&gt;=10),$N10,IF(AND($D10=27,$F10&lt;=10,$J10=28,$L10&lt;=3),$N10,0))</f>
        <v>0</v>
      </c>
      <c r="AC10" s="33">
        <f aca="true" t="shared" si="13" ref="AC10:AC28">IF(AND($D10=27,$F10&lt;=10,$J10=27,$L10&gt;=10),$O10,IF(AND($D10=27,$F10&lt;=10,$J10=28,$L10&lt;=3),$O10,0))</f>
        <v>0</v>
      </c>
      <c r="AD10" s="32">
        <f aca="true" t="shared" si="14" ref="AD10:AD28">IF(AND($D10=27,$F10&lt;=11,$J10=27,$L10&gt;=11),$N10,IF(AND($D10=27,$F10&lt;=11,$J10=28,$L10&lt;=3),$N10,0))</f>
        <v>0</v>
      </c>
      <c r="AE10" s="33">
        <f aca="true" t="shared" si="15" ref="AE10:AE28">IF(AND($D10=27,$F10&lt;=11,$J10=27,$L10&gt;=11),$O10,IF(AND($D10=27,$F10&lt;=11,$J10=28,$L10&lt;=3),$O10,0))</f>
        <v>0</v>
      </c>
      <c r="AF10" s="32">
        <f aca="true" t="shared" si="16" ref="AF10:AF28">IF(AND($D10=27,$F10&lt;=12,$J10=27,$L10=12),$N10,IF(AND($D10=27,$F10&lt;=12,$J10=28,$L10&lt;=3),$N10,0))</f>
        <v>0</v>
      </c>
      <c r="AG10" s="33">
        <f aca="true" t="shared" si="17" ref="AG10:AG28">IF(AND($D10=27,$F10&lt;=12,$J10=27,$L10=12),$O10,IF(AND($D10=27,$F10&lt;=12,$J10=28,$L10&lt;=3),$O10,0))</f>
        <v>0</v>
      </c>
      <c r="AH10" s="32">
        <f aca="true" t="shared" si="18" ref="AH10:AH28">IF(AND($D10=27,$F10&lt;=12,$J10=28,$L10&lt;=3),$N10,IF(AND($D10=28,$F10=1,$J10=28,$L10&lt;=3),$N10,0))</f>
        <v>0</v>
      </c>
      <c r="AI10" s="33">
        <f aca="true" t="shared" si="19" ref="AI10:AI28">IF(AND($D10=27,$F10&lt;=12,$J10=28,$L10&lt;=3),$O10,IF(AND($D10=28,$F10=1,$J10=28,$L10&lt;=3),$O10,0))</f>
        <v>0</v>
      </c>
      <c r="AJ10" s="32">
        <f aca="true" t="shared" si="20" ref="AJ10:AJ28">IF(AND($D10=27,$F10&lt;=12,$J10=28,$L10&gt;=2),$N10,IF(AND($D10=28,$F10&lt;=2,$J10=28,$L10&gt;1),$N10,0))</f>
        <v>0</v>
      </c>
      <c r="AK10" s="33">
        <f aca="true" t="shared" si="21" ref="AK10:AK28">IF(AND($D10=27,$F10&lt;=12,$J10=28,$L10&gt;=2),$O10,IF(AND($D10=28,$F10&lt;=2,$J10=28,$L10&gt;1),$O10,0))</f>
        <v>0</v>
      </c>
      <c r="AL10" s="32">
        <f aca="true" t="shared" si="22" ref="AL10:AL28">IF(AND($D10=27,$F10&lt;=12,$J10=28,$L10=3),$N10,IF(AND($D10=28,$F10&lt;=3,$J10=28,$L10=3),$N10,0))</f>
        <v>0</v>
      </c>
      <c r="AM10" s="49">
        <f aca="true" t="shared" si="23" ref="AM10:AM28">IF(AND($D10=27,$F10&lt;=12,$J10=28,$L10=3),$O10,IF(AND($D10=28,$F10&lt;=3,$J10=28,$L10=3),$O10,0))</f>
        <v>0</v>
      </c>
      <c r="AN10" s="6"/>
    </row>
    <row r="11" spans="1:40" ht="25.5" customHeight="1">
      <c r="A11" s="21">
        <v>3</v>
      </c>
      <c r="B11" s="2" t="s">
        <v>26</v>
      </c>
      <c r="C11" s="25" t="s">
        <v>61</v>
      </c>
      <c r="D11" s="37"/>
      <c r="E11" s="37" t="s">
        <v>62</v>
      </c>
      <c r="F11" s="37"/>
      <c r="G11" s="37" t="s">
        <v>63</v>
      </c>
      <c r="H11" s="37" t="s">
        <v>48</v>
      </c>
      <c r="I11" s="37" t="s">
        <v>61</v>
      </c>
      <c r="J11" s="37"/>
      <c r="K11" s="37" t="s">
        <v>62</v>
      </c>
      <c r="L11" s="37"/>
      <c r="M11" s="37" t="s">
        <v>63</v>
      </c>
      <c r="N11" s="28"/>
      <c r="O11" s="29"/>
      <c r="P11" s="32">
        <f t="shared" si="0"/>
        <v>0</v>
      </c>
      <c r="Q11" s="33">
        <f t="shared" si="1"/>
        <v>0</v>
      </c>
      <c r="R11" s="32">
        <f t="shared" si="2"/>
        <v>0</v>
      </c>
      <c r="S11" s="33">
        <f t="shared" si="3"/>
        <v>0</v>
      </c>
      <c r="T11" s="32">
        <f t="shared" si="4"/>
        <v>0</v>
      </c>
      <c r="U11" s="33">
        <f t="shared" si="5"/>
        <v>0</v>
      </c>
      <c r="V11" s="32">
        <f t="shared" si="6"/>
        <v>0</v>
      </c>
      <c r="W11" s="33">
        <f t="shared" si="7"/>
        <v>0</v>
      </c>
      <c r="X11" s="32">
        <f t="shared" si="8"/>
        <v>0</v>
      </c>
      <c r="Y11" s="33">
        <f t="shared" si="9"/>
        <v>0</v>
      </c>
      <c r="Z11" s="32">
        <f t="shared" si="10"/>
        <v>0</v>
      </c>
      <c r="AA11" s="33">
        <f t="shared" si="11"/>
        <v>0</v>
      </c>
      <c r="AB11" s="32">
        <f t="shared" si="12"/>
        <v>0</v>
      </c>
      <c r="AC11" s="33">
        <f t="shared" si="13"/>
        <v>0</v>
      </c>
      <c r="AD11" s="32">
        <f t="shared" si="14"/>
        <v>0</v>
      </c>
      <c r="AE11" s="33">
        <f t="shared" si="15"/>
        <v>0</v>
      </c>
      <c r="AF11" s="32">
        <f t="shared" si="16"/>
        <v>0</v>
      </c>
      <c r="AG11" s="33">
        <f t="shared" si="17"/>
        <v>0</v>
      </c>
      <c r="AH11" s="32">
        <f t="shared" si="18"/>
        <v>0</v>
      </c>
      <c r="AI11" s="33">
        <f t="shared" si="19"/>
        <v>0</v>
      </c>
      <c r="AJ11" s="32">
        <f t="shared" si="20"/>
        <v>0</v>
      </c>
      <c r="AK11" s="33">
        <f t="shared" si="21"/>
        <v>0</v>
      </c>
      <c r="AL11" s="32">
        <f t="shared" si="22"/>
        <v>0</v>
      </c>
      <c r="AM11" s="49">
        <f t="shared" si="23"/>
        <v>0</v>
      </c>
      <c r="AN11" s="6"/>
    </row>
    <row r="12" spans="1:40" ht="25.5" customHeight="1">
      <c r="A12" s="21">
        <v>4</v>
      </c>
      <c r="B12" s="2" t="s">
        <v>27</v>
      </c>
      <c r="C12" s="25" t="s">
        <v>61</v>
      </c>
      <c r="D12" s="37"/>
      <c r="E12" s="37" t="s">
        <v>62</v>
      </c>
      <c r="F12" s="37"/>
      <c r="G12" s="37" t="s">
        <v>63</v>
      </c>
      <c r="H12" s="37" t="s">
        <v>48</v>
      </c>
      <c r="I12" s="37" t="s">
        <v>61</v>
      </c>
      <c r="J12" s="37"/>
      <c r="K12" s="37" t="s">
        <v>62</v>
      </c>
      <c r="L12" s="37"/>
      <c r="M12" s="37" t="s">
        <v>63</v>
      </c>
      <c r="N12" s="28"/>
      <c r="O12" s="29"/>
      <c r="P12" s="32">
        <f t="shared" si="0"/>
        <v>0</v>
      </c>
      <c r="Q12" s="33">
        <f t="shared" si="1"/>
        <v>0</v>
      </c>
      <c r="R12" s="32">
        <f t="shared" si="2"/>
        <v>0</v>
      </c>
      <c r="S12" s="33">
        <f t="shared" si="3"/>
        <v>0</v>
      </c>
      <c r="T12" s="32">
        <f t="shared" si="4"/>
        <v>0</v>
      </c>
      <c r="U12" s="33">
        <f t="shared" si="5"/>
        <v>0</v>
      </c>
      <c r="V12" s="32">
        <f t="shared" si="6"/>
        <v>0</v>
      </c>
      <c r="W12" s="33">
        <f t="shared" si="7"/>
        <v>0</v>
      </c>
      <c r="X12" s="32">
        <f t="shared" si="8"/>
        <v>0</v>
      </c>
      <c r="Y12" s="33">
        <f t="shared" si="9"/>
        <v>0</v>
      </c>
      <c r="Z12" s="32">
        <f t="shared" si="10"/>
        <v>0</v>
      </c>
      <c r="AA12" s="33">
        <f t="shared" si="11"/>
        <v>0</v>
      </c>
      <c r="AB12" s="32">
        <f t="shared" si="12"/>
        <v>0</v>
      </c>
      <c r="AC12" s="33">
        <f t="shared" si="13"/>
        <v>0</v>
      </c>
      <c r="AD12" s="32">
        <f t="shared" si="14"/>
        <v>0</v>
      </c>
      <c r="AE12" s="33">
        <f t="shared" si="15"/>
        <v>0</v>
      </c>
      <c r="AF12" s="32">
        <f t="shared" si="16"/>
        <v>0</v>
      </c>
      <c r="AG12" s="33">
        <f t="shared" si="17"/>
        <v>0</v>
      </c>
      <c r="AH12" s="32">
        <f t="shared" si="18"/>
        <v>0</v>
      </c>
      <c r="AI12" s="33">
        <f t="shared" si="19"/>
        <v>0</v>
      </c>
      <c r="AJ12" s="32">
        <f t="shared" si="20"/>
        <v>0</v>
      </c>
      <c r="AK12" s="33">
        <f t="shared" si="21"/>
        <v>0</v>
      </c>
      <c r="AL12" s="32">
        <f t="shared" si="22"/>
        <v>0</v>
      </c>
      <c r="AM12" s="49">
        <f t="shared" si="23"/>
        <v>0</v>
      </c>
      <c r="AN12" s="6"/>
    </row>
    <row r="13" spans="1:40" ht="25.5" customHeight="1">
      <c r="A13" s="21">
        <v>5</v>
      </c>
      <c r="B13" s="2" t="s">
        <v>28</v>
      </c>
      <c r="C13" s="25" t="s">
        <v>61</v>
      </c>
      <c r="D13" s="37"/>
      <c r="E13" s="37" t="s">
        <v>62</v>
      </c>
      <c r="F13" s="37"/>
      <c r="G13" s="37" t="s">
        <v>63</v>
      </c>
      <c r="H13" s="37" t="s">
        <v>48</v>
      </c>
      <c r="I13" s="37" t="s">
        <v>61</v>
      </c>
      <c r="J13" s="37"/>
      <c r="K13" s="37" t="s">
        <v>62</v>
      </c>
      <c r="L13" s="37"/>
      <c r="M13" s="37" t="s">
        <v>63</v>
      </c>
      <c r="N13" s="28"/>
      <c r="O13" s="29"/>
      <c r="P13" s="32">
        <f t="shared" si="0"/>
        <v>0</v>
      </c>
      <c r="Q13" s="33">
        <f t="shared" si="1"/>
        <v>0</v>
      </c>
      <c r="R13" s="32">
        <f t="shared" si="2"/>
        <v>0</v>
      </c>
      <c r="S13" s="33">
        <f t="shared" si="3"/>
        <v>0</v>
      </c>
      <c r="T13" s="32">
        <f t="shared" si="4"/>
        <v>0</v>
      </c>
      <c r="U13" s="33">
        <f t="shared" si="5"/>
        <v>0</v>
      </c>
      <c r="V13" s="32">
        <f t="shared" si="6"/>
        <v>0</v>
      </c>
      <c r="W13" s="33">
        <f t="shared" si="7"/>
        <v>0</v>
      </c>
      <c r="X13" s="32">
        <f t="shared" si="8"/>
        <v>0</v>
      </c>
      <c r="Y13" s="33">
        <f t="shared" si="9"/>
        <v>0</v>
      </c>
      <c r="Z13" s="32">
        <f t="shared" si="10"/>
        <v>0</v>
      </c>
      <c r="AA13" s="33">
        <f t="shared" si="11"/>
        <v>0</v>
      </c>
      <c r="AB13" s="32">
        <f t="shared" si="12"/>
        <v>0</v>
      </c>
      <c r="AC13" s="33">
        <f t="shared" si="13"/>
        <v>0</v>
      </c>
      <c r="AD13" s="32">
        <f t="shared" si="14"/>
        <v>0</v>
      </c>
      <c r="AE13" s="33">
        <f t="shared" si="15"/>
        <v>0</v>
      </c>
      <c r="AF13" s="32">
        <f t="shared" si="16"/>
        <v>0</v>
      </c>
      <c r="AG13" s="33">
        <f t="shared" si="17"/>
        <v>0</v>
      </c>
      <c r="AH13" s="32">
        <f t="shared" si="18"/>
        <v>0</v>
      </c>
      <c r="AI13" s="33">
        <f t="shared" si="19"/>
        <v>0</v>
      </c>
      <c r="AJ13" s="32">
        <f t="shared" si="20"/>
        <v>0</v>
      </c>
      <c r="AK13" s="33">
        <f t="shared" si="21"/>
        <v>0</v>
      </c>
      <c r="AL13" s="32">
        <f t="shared" si="22"/>
        <v>0</v>
      </c>
      <c r="AM13" s="49">
        <f t="shared" si="23"/>
        <v>0</v>
      </c>
      <c r="AN13" s="6"/>
    </row>
    <row r="14" spans="1:40" ht="25.5" customHeight="1">
      <c r="A14" s="21">
        <v>6</v>
      </c>
      <c r="B14" s="2" t="s">
        <v>29</v>
      </c>
      <c r="C14" s="25" t="s">
        <v>61</v>
      </c>
      <c r="D14" s="37"/>
      <c r="E14" s="37" t="s">
        <v>62</v>
      </c>
      <c r="F14" s="37"/>
      <c r="G14" s="37" t="s">
        <v>63</v>
      </c>
      <c r="H14" s="37" t="s">
        <v>48</v>
      </c>
      <c r="I14" s="37" t="s">
        <v>61</v>
      </c>
      <c r="J14" s="37"/>
      <c r="K14" s="37" t="s">
        <v>62</v>
      </c>
      <c r="L14" s="37"/>
      <c r="M14" s="37" t="s">
        <v>63</v>
      </c>
      <c r="N14" s="28"/>
      <c r="O14" s="29"/>
      <c r="P14" s="32">
        <f t="shared" si="0"/>
        <v>0</v>
      </c>
      <c r="Q14" s="33">
        <f t="shared" si="1"/>
        <v>0</v>
      </c>
      <c r="R14" s="32">
        <f t="shared" si="2"/>
        <v>0</v>
      </c>
      <c r="S14" s="33">
        <f t="shared" si="3"/>
        <v>0</v>
      </c>
      <c r="T14" s="32">
        <f t="shared" si="4"/>
        <v>0</v>
      </c>
      <c r="U14" s="33">
        <f t="shared" si="5"/>
        <v>0</v>
      </c>
      <c r="V14" s="32">
        <f t="shared" si="6"/>
        <v>0</v>
      </c>
      <c r="W14" s="33">
        <f t="shared" si="7"/>
        <v>0</v>
      </c>
      <c r="X14" s="32">
        <f t="shared" si="8"/>
        <v>0</v>
      </c>
      <c r="Y14" s="33">
        <f t="shared" si="9"/>
        <v>0</v>
      </c>
      <c r="Z14" s="32">
        <f t="shared" si="10"/>
        <v>0</v>
      </c>
      <c r="AA14" s="33">
        <f t="shared" si="11"/>
        <v>0</v>
      </c>
      <c r="AB14" s="32">
        <f t="shared" si="12"/>
        <v>0</v>
      </c>
      <c r="AC14" s="33">
        <f t="shared" si="13"/>
        <v>0</v>
      </c>
      <c r="AD14" s="32">
        <f t="shared" si="14"/>
        <v>0</v>
      </c>
      <c r="AE14" s="33">
        <f t="shared" si="15"/>
        <v>0</v>
      </c>
      <c r="AF14" s="32">
        <f t="shared" si="16"/>
        <v>0</v>
      </c>
      <c r="AG14" s="33">
        <f t="shared" si="17"/>
        <v>0</v>
      </c>
      <c r="AH14" s="32">
        <f t="shared" si="18"/>
        <v>0</v>
      </c>
      <c r="AI14" s="33">
        <f t="shared" si="19"/>
        <v>0</v>
      </c>
      <c r="AJ14" s="32">
        <f t="shared" si="20"/>
        <v>0</v>
      </c>
      <c r="AK14" s="33">
        <f t="shared" si="21"/>
        <v>0</v>
      </c>
      <c r="AL14" s="32">
        <f t="shared" si="22"/>
        <v>0</v>
      </c>
      <c r="AM14" s="49">
        <f t="shared" si="23"/>
        <v>0</v>
      </c>
      <c r="AN14" s="6"/>
    </row>
    <row r="15" spans="1:40" ht="25.5" customHeight="1">
      <c r="A15" s="21">
        <v>7</v>
      </c>
      <c r="B15" s="2" t="s">
        <v>30</v>
      </c>
      <c r="C15" s="25" t="s">
        <v>61</v>
      </c>
      <c r="D15" s="37"/>
      <c r="E15" s="37" t="s">
        <v>62</v>
      </c>
      <c r="F15" s="37"/>
      <c r="G15" s="37" t="s">
        <v>63</v>
      </c>
      <c r="H15" s="37" t="s">
        <v>48</v>
      </c>
      <c r="I15" s="37" t="s">
        <v>61</v>
      </c>
      <c r="J15" s="37"/>
      <c r="K15" s="37" t="s">
        <v>62</v>
      </c>
      <c r="L15" s="37"/>
      <c r="M15" s="37" t="s">
        <v>63</v>
      </c>
      <c r="N15" s="28"/>
      <c r="O15" s="29"/>
      <c r="P15" s="32">
        <f t="shared" si="0"/>
        <v>0</v>
      </c>
      <c r="Q15" s="33">
        <f t="shared" si="1"/>
        <v>0</v>
      </c>
      <c r="R15" s="32">
        <f t="shared" si="2"/>
        <v>0</v>
      </c>
      <c r="S15" s="33">
        <f t="shared" si="3"/>
        <v>0</v>
      </c>
      <c r="T15" s="32">
        <f t="shared" si="4"/>
        <v>0</v>
      </c>
      <c r="U15" s="33">
        <f t="shared" si="5"/>
        <v>0</v>
      </c>
      <c r="V15" s="32">
        <f t="shared" si="6"/>
        <v>0</v>
      </c>
      <c r="W15" s="33">
        <f t="shared" si="7"/>
        <v>0</v>
      </c>
      <c r="X15" s="32">
        <f t="shared" si="8"/>
        <v>0</v>
      </c>
      <c r="Y15" s="33">
        <f t="shared" si="9"/>
        <v>0</v>
      </c>
      <c r="Z15" s="32">
        <f t="shared" si="10"/>
        <v>0</v>
      </c>
      <c r="AA15" s="33">
        <f t="shared" si="11"/>
        <v>0</v>
      </c>
      <c r="AB15" s="32">
        <f t="shared" si="12"/>
        <v>0</v>
      </c>
      <c r="AC15" s="33">
        <f t="shared" si="13"/>
        <v>0</v>
      </c>
      <c r="AD15" s="32">
        <f t="shared" si="14"/>
        <v>0</v>
      </c>
      <c r="AE15" s="33">
        <f t="shared" si="15"/>
        <v>0</v>
      </c>
      <c r="AF15" s="32">
        <f t="shared" si="16"/>
        <v>0</v>
      </c>
      <c r="AG15" s="33">
        <f t="shared" si="17"/>
        <v>0</v>
      </c>
      <c r="AH15" s="32">
        <f t="shared" si="18"/>
        <v>0</v>
      </c>
      <c r="AI15" s="33">
        <f t="shared" si="19"/>
        <v>0</v>
      </c>
      <c r="AJ15" s="32">
        <f t="shared" si="20"/>
        <v>0</v>
      </c>
      <c r="AK15" s="33">
        <f t="shared" si="21"/>
        <v>0</v>
      </c>
      <c r="AL15" s="32">
        <f t="shared" si="22"/>
        <v>0</v>
      </c>
      <c r="AM15" s="49">
        <f t="shared" si="23"/>
        <v>0</v>
      </c>
      <c r="AN15" s="6"/>
    </row>
    <row r="16" spans="1:40" ht="25.5" customHeight="1">
      <c r="A16" s="21">
        <v>8</v>
      </c>
      <c r="B16" s="2" t="s">
        <v>31</v>
      </c>
      <c r="C16" s="25" t="s">
        <v>61</v>
      </c>
      <c r="D16" s="37"/>
      <c r="E16" s="37" t="s">
        <v>62</v>
      </c>
      <c r="F16" s="37"/>
      <c r="G16" s="37" t="s">
        <v>63</v>
      </c>
      <c r="H16" s="37" t="s">
        <v>48</v>
      </c>
      <c r="I16" s="37" t="s">
        <v>61</v>
      </c>
      <c r="J16" s="37"/>
      <c r="K16" s="37" t="s">
        <v>62</v>
      </c>
      <c r="L16" s="37"/>
      <c r="M16" s="37" t="s">
        <v>63</v>
      </c>
      <c r="N16" s="28"/>
      <c r="O16" s="29"/>
      <c r="P16" s="32">
        <f t="shared" si="0"/>
        <v>0</v>
      </c>
      <c r="Q16" s="33">
        <f t="shared" si="1"/>
        <v>0</v>
      </c>
      <c r="R16" s="32">
        <f t="shared" si="2"/>
        <v>0</v>
      </c>
      <c r="S16" s="33">
        <f t="shared" si="3"/>
        <v>0</v>
      </c>
      <c r="T16" s="32">
        <f t="shared" si="4"/>
        <v>0</v>
      </c>
      <c r="U16" s="33">
        <f t="shared" si="5"/>
        <v>0</v>
      </c>
      <c r="V16" s="32">
        <f t="shared" si="6"/>
        <v>0</v>
      </c>
      <c r="W16" s="33">
        <f t="shared" si="7"/>
        <v>0</v>
      </c>
      <c r="X16" s="32">
        <f t="shared" si="8"/>
        <v>0</v>
      </c>
      <c r="Y16" s="33">
        <f t="shared" si="9"/>
        <v>0</v>
      </c>
      <c r="Z16" s="32">
        <f t="shared" si="10"/>
        <v>0</v>
      </c>
      <c r="AA16" s="33">
        <f t="shared" si="11"/>
        <v>0</v>
      </c>
      <c r="AB16" s="32">
        <f t="shared" si="12"/>
        <v>0</v>
      </c>
      <c r="AC16" s="33">
        <f t="shared" si="13"/>
        <v>0</v>
      </c>
      <c r="AD16" s="32">
        <f t="shared" si="14"/>
        <v>0</v>
      </c>
      <c r="AE16" s="33">
        <f t="shared" si="15"/>
        <v>0</v>
      </c>
      <c r="AF16" s="32">
        <f t="shared" si="16"/>
        <v>0</v>
      </c>
      <c r="AG16" s="33">
        <f t="shared" si="17"/>
        <v>0</v>
      </c>
      <c r="AH16" s="32">
        <f t="shared" si="18"/>
        <v>0</v>
      </c>
      <c r="AI16" s="33">
        <f t="shared" si="19"/>
        <v>0</v>
      </c>
      <c r="AJ16" s="32">
        <f t="shared" si="20"/>
        <v>0</v>
      </c>
      <c r="AK16" s="33">
        <f t="shared" si="21"/>
        <v>0</v>
      </c>
      <c r="AL16" s="32">
        <f t="shared" si="22"/>
        <v>0</v>
      </c>
      <c r="AM16" s="49">
        <f t="shared" si="23"/>
        <v>0</v>
      </c>
      <c r="AN16" s="6"/>
    </row>
    <row r="17" spans="1:40" ht="25.5" customHeight="1">
      <c r="A17" s="21">
        <v>9</v>
      </c>
      <c r="B17" s="2" t="s">
        <v>32</v>
      </c>
      <c r="C17" s="25" t="s">
        <v>61</v>
      </c>
      <c r="D17" s="37"/>
      <c r="E17" s="37" t="s">
        <v>62</v>
      </c>
      <c r="F17" s="37"/>
      <c r="G17" s="37" t="s">
        <v>63</v>
      </c>
      <c r="H17" s="37" t="s">
        <v>48</v>
      </c>
      <c r="I17" s="37" t="s">
        <v>61</v>
      </c>
      <c r="J17" s="37"/>
      <c r="K17" s="37" t="s">
        <v>62</v>
      </c>
      <c r="L17" s="37"/>
      <c r="M17" s="37" t="s">
        <v>63</v>
      </c>
      <c r="N17" s="28"/>
      <c r="O17" s="29"/>
      <c r="P17" s="32">
        <f t="shared" si="0"/>
        <v>0</v>
      </c>
      <c r="Q17" s="33">
        <f t="shared" si="1"/>
        <v>0</v>
      </c>
      <c r="R17" s="32">
        <f t="shared" si="2"/>
        <v>0</v>
      </c>
      <c r="S17" s="33">
        <f t="shared" si="3"/>
        <v>0</v>
      </c>
      <c r="T17" s="32">
        <f t="shared" si="4"/>
        <v>0</v>
      </c>
      <c r="U17" s="33">
        <f t="shared" si="5"/>
        <v>0</v>
      </c>
      <c r="V17" s="32">
        <f t="shared" si="6"/>
        <v>0</v>
      </c>
      <c r="W17" s="33">
        <f t="shared" si="7"/>
        <v>0</v>
      </c>
      <c r="X17" s="32">
        <f t="shared" si="8"/>
        <v>0</v>
      </c>
      <c r="Y17" s="33">
        <f t="shared" si="9"/>
        <v>0</v>
      </c>
      <c r="Z17" s="32">
        <f t="shared" si="10"/>
        <v>0</v>
      </c>
      <c r="AA17" s="33">
        <f t="shared" si="11"/>
        <v>0</v>
      </c>
      <c r="AB17" s="32">
        <f t="shared" si="12"/>
        <v>0</v>
      </c>
      <c r="AC17" s="33">
        <f t="shared" si="13"/>
        <v>0</v>
      </c>
      <c r="AD17" s="32">
        <f t="shared" si="14"/>
        <v>0</v>
      </c>
      <c r="AE17" s="33">
        <f t="shared" si="15"/>
        <v>0</v>
      </c>
      <c r="AF17" s="32">
        <f t="shared" si="16"/>
        <v>0</v>
      </c>
      <c r="AG17" s="33">
        <f t="shared" si="17"/>
        <v>0</v>
      </c>
      <c r="AH17" s="32">
        <f t="shared" si="18"/>
        <v>0</v>
      </c>
      <c r="AI17" s="33">
        <f t="shared" si="19"/>
        <v>0</v>
      </c>
      <c r="AJ17" s="32">
        <f t="shared" si="20"/>
        <v>0</v>
      </c>
      <c r="AK17" s="33">
        <f t="shared" si="21"/>
        <v>0</v>
      </c>
      <c r="AL17" s="32">
        <f t="shared" si="22"/>
        <v>0</v>
      </c>
      <c r="AM17" s="49">
        <f t="shared" si="23"/>
        <v>0</v>
      </c>
      <c r="AN17" s="6"/>
    </row>
    <row r="18" spans="1:40" ht="25.5" customHeight="1">
      <c r="A18" s="21">
        <v>10</v>
      </c>
      <c r="B18" s="2" t="s">
        <v>33</v>
      </c>
      <c r="C18" s="25" t="s">
        <v>61</v>
      </c>
      <c r="D18" s="37"/>
      <c r="E18" s="37" t="s">
        <v>62</v>
      </c>
      <c r="F18" s="37"/>
      <c r="G18" s="37" t="s">
        <v>63</v>
      </c>
      <c r="H18" s="37" t="s">
        <v>48</v>
      </c>
      <c r="I18" s="37" t="s">
        <v>61</v>
      </c>
      <c r="J18" s="37"/>
      <c r="K18" s="37" t="s">
        <v>62</v>
      </c>
      <c r="L18" s="37"/>
      <c r="M18" s="37" t="s">
        <v>63</v>
      </c>
      <c r="N18" s="28"/>
      <c r="O18" s="29"/>
      <c r="P18" s="32">
        <f t="shared" si="0"/>
        <v>0</v>
      </c>
      <c r="Q18" s="33">
        <f t="shared" si="1"/>
        <v>0</v>
      </c>
      <c r="R18" s="32">
        <f t="shared" si="2"/>
        <v>0</v>
      </c>
      <c r="S18" s="33">
        <f t="shared" si="3"/>
        <v>0</v>
      </c>
      <c r="T18" s="32">
        <f t="shared" si="4"/>
        <v>0</v>
      </c>
      <c r="U18" s="33">
        <f t="shared" si="5"/>
        <v>0</v>
      </c>
      <c r="V18" s="32">
        <f t="shared" si="6"/>
        <v>0</v>
      </c>
      <c r="W18" s="33">
        <f t="shared" si="7"/>
        <v>0</v>
      </c>
      <c r="X18" s="32">
        <f t="shared" si="8"/>
        <v>0</v>
      </c>
      <c r="Y18" s="33">
        <f t="shared" si="9"/>
        <v>0</v>
      </c>
      <c r="Z18" s="32">
        <f t="shared" si="10"/>
        <v>0</v>
      </c>
      <c r="AA18" s="33">
        <f t="shared" si="11"/>
        <v>0</v>
      </c>
      <c r="AB18" s="32">
        <f t="shared" si="12"/>
        <v>0</v>
      </c>
      <c r="AC18" s="33">
        <f t="shared" si="13"/>
        <v>0</v>
      </c>
      <c r="AD18" s="32">
        <f t="shared" si="14"/>
        <v>0</v>
      </c>
      <c r="AE18" s="33">
        <f t="shared" si="15"/>
        <v>0</v>
      </c>
      <c r="AF18" s="32">
        <f t="shared" si="16"/>
        <v>0</v>
      </c>
      <c r="AG18" s="33">
        <f t="shared" si="17"/>
        <v>0</v>
      </c>
      <c r="AH18" s="32">
        <f t="shared" si="18"/>
        <v>0</v>
      </c>
      <c r="AI18" s="33">
        <f t="shared" si="19"/>
        <v>0</v>
      </c>
      <c r="AJ18" s="32">
        <f t="shared" si="20"/>
        <v>0</v>
      </c>
      <c r="AK18" s="33">
        <f t="shared" si="21"/>
        <v>0</v>
      </c>
      <c r="AL18" s="32">
        <f t="shared" si="22"/>
        <v>0</v>
      </c>
      <c r="AM18" s="49">
        <f t="shared" si="23"/>
        <v>0</v>
      </c>
      <c r="AN18" s="6"/>
    </row>
    <row r="19" spans="1:40" ht="25.5" customHeight="1">
      <c r="A19" s="21">
        <v>11</v>
      </c>
      <c r="B19" s="2" t="s">
        <v>34</v>
      </c>
      <c r="C19" s="25" t="s">
        <v>61</v>
      </c>
      <c r="D19" s="37"/>
      <c r="E19" s="37" t="s">
        <v>62</v>
      </c>
      <c r="F19" s="37"/>
      <c r="G19" s="37" t="s">
        <v>63</v>
      </c>
      <c r="H19" s="37" t="s">
        <v>48</v>
      </c>
      <c r="I19" s="37" t="s">
        <v>61</v>
      </c>
      <c r="J19" s="37"/>
      <c r="K19" s="37" t="s">
        <v>62</v>
      </c>
      <c r="L19" s="37"/>
      <c r="M19" s="37" t="s">
        <v>63</v>
      </c>
      <c r="N19" s="28"/>
      <c r="O19" s="29"/>
      <c r="P19" s="32">
        <f t="shared" si="0"/>
        <v>0</v>
      </c>
      <c r="Q19" s="33">
        <f t="shared" si="1"/>
        <v>0</v>
      </c>
      <c r="R19" s="32">
        <f t="shared" si="2"/>
        <v>0</v>
      </c>
      <c r="S19" s="33">
        <f t="shared" si="3"/>
        <v>0</v>
      </c>
      <c r="T19" s="32">
        <f t="shared" si="4"/>
        <v>0</v>
      </c>
      <c r="U19" s="33">
        <f t="shared" si="5"/>
        <v>0</v>
      </c>
      <c r="V19" s="32">
        <f t="shared" si="6"/>
        <v>0</v>
      </c>
      <c r="W19" s="33">
        <f t="shared" si="7"/>
        <v>0</v>
      </c>
      <c r="X19" s="32">
        <f t="shared" si="8"/>
        <v>0</v>
      </c>
      <c r="Y19" s="33">
        <f t="shared" si="9"/>
        <v>0</v>
      </c>
      <c r="Z19" s="32">
        <f t="shared" si="10"/>
        <v>0</v>
      </c>
      <c r="AA19" s="33">
        <f t="shared" si="11"/>
        <v>0</v>
      </c>
      <c r="AB19" s="32">
        <f t="shared" si="12"/>
        <v>0</v>
      </c>
      <c r="AC19" s="33">
        <f t="shared" si="13"/>
        <v>0</v>
      </c>
      <c r="AD19" s="32">
        <f t="shared" si="14"/>
        <v>0</v>
      </c>
      <c r="AE19" s="33">
        <f t="shared" si="15"/>
        <v>0</v>
      </c>
      <c r="AF19" s="32">
        <f t="shared" si="16"/>
        <v>0</v>
      </c>
      <c r="AG19" s="33">
        <f t="shared" si="17"/>
        <v>0</v>
      </c>
      <c r="AH19" s="32">
        <f t="shared" si="18"/>
        <v>0</v>
      </c>
      <c r="AI19" s="33">
        <f t="shared" si="19"/>
        <v>0</v>
      </c>
      <c r="AJ19" s="32">
        <f t="shared" si="20"/>
        <v>0</v>
      </c>
      <c r="AK19" s="33">
        <f t="shared" si="21"/>
        <v>0</v>
      </c>
      <c r="AL19" s="32">
        <f t="shared" si="22"/>
        <v>0</v>
      </c>
      <c r="AM19" s="49">
        <f t="shared" si="23"/>
        <v>0</v>
      </c>
      <c r="AN19" s="6"/>
    </row>
    <row r="20" spans="1:40" ht="25.5" customHeight="1">
      <c r="A20" s="21">
        <v>12</v>
      </c>
      <c r="B20" s="2" t="s">
        <v>35</v>
      </c>
      <c r="C20" s="25" t="s">
        <v>61</v>
      </c>
      <c r="D20" s="37"/>
      <c r="E20" s="37" t="s">
        <v>62</v>
      </c>
      <c r="F20" s="37"/>
      <c r="G20" s="37" t="s">
        <v>63</v>
      </c>
      <c r="H20" s="37" t="s">
        <v>48</v>
      </c>
      <c r="I20" s="37" t="s">
        <v>61</v>
      </c>
      <c r="J20" s="37"/>
      <c r="K20" s="37" t="s">
        <v>62</v>
      </c>
      <c r="L20" s="37"/>
      <c r="M20" s="37" t="s">
        <v>63</v>
      </c>
      <c r="N20" s="28"/>
      <c r="O20" s="29"/>
      <c r="P20" s="32">
        <f t="shared" si="0"/>
        <v>0</v>
      </c>
      <c r="Q20" s="33">
        <f t="shared" si="1"/>
        <v>0</v>
      </c>
      <c r="R20" s="32">
        <f t="shared" si="2"/>
        <v>0</v>
      </c>
      <c r="S20" s="33">
        <f t="shared" si="3"/>
        <v>0</v>
      </c>
      <c r="T20" s="32">
        <f t="shared" si="4"/>
        <v>0</v>
      </c>
      <c r="U20" s="33">
        <f t="shared" si="5"/>
        <v>0</v>
      </c>
      <c r="V20" s="32">
        <f t="shared" si="6"/>
        <v>0</v>
      </c>
      <c r="W20" s="33">
        <f t="shared" si="7"/>
        <v>0</v>
      </c>
      <c r="X20" s="32">
        <f t="shared" si="8"/>
        <v>0</v>
      </c>
      <c r="Y20" s="33">
        <f t="shared" si="9"/>
        <v>0</v>
      </c>
      <c r="Z20" s="32">
        <f t="shared" si="10"/>
        <v>0</v>
      </c>
      <c r="AA20" s="33">
        <f t="shared" si="11"/>
        <v>0</v>
      </c>
      <c r="AB20" s="32">
        <f t="shared" si="12"/>
        <v>0</v>
      </c>
      <c r="AC20" s="33">
        <f t="shared" si="13"/>
        <v>0</v>
      </c>
      <c r="AD20" s="32">
        <f t="shared" si="14"/>
        <v>0</v>
      </c>
      <c r="AE20" s="33">
        <f t="shared" si="15"/>
        <v>0</v>
      </c>
      <c r="AF20" s="32">
        <f t="shared" si="16"/>
        <v>0</v>
      </c>
      <c r="AG20" s="33">
        <f t="shared" si="17"/>
        <v>0</v>
      </c>
      <c r="AH20" s="32">
        <f t="shared" si="18"/>
        <v>0</v>
      </c>
      <c r="AI20" s="33">
        <f t="shared" si="19"/>
        <v>0</v>
      </c>
      <c r="AJ20" s="32">
        <f t="shared" si="20"/>
        <v>0</v>
      </c>
      <c r="AK20" s="33">
        <f t="shared" si="21"/>
        <v>0</v>
      </c>
      <c r="AL20" s="32">
        <f t="shared" si="22"/>
        <v>0</v>
      </c>
      <c r="AM20" s="49">
        <f t="shared" si="23"/>
        <v>0</v>
      </c>
      <c r="AN20" s="6"/>
    </row>
    <row r="21" spans="1:40" ht="25.5" customHeight="1">
      <c r="A21" s="21">
        <v>13</v>
      </c>
      <c r="B21" s="2" t="s">
        <v>36</v>
      </c>
      <c r="C21" s="25" t="s">
        <v>61</v>
      </c>
      <c r="D21" s="37"/>
      <c r="E21" s="37" t="s">
        <v>62</v>
      </c>
      <c r="F21" s="37"/>
      <c r="G21" s="37" t="s">
        <v>63</v>
      </c>
      <c r="H21" s="37" t="s">
        <v>48</v>
      </c>
      <c r="I21" s="37" t="s">
        <v>61</v>
      </c>
      <c r="J21" s="37"/>
      <c r="K21" s="37" t="s">
        <v>62</v>
      </c>
      <c r="L21" s="37"/>
      <c r="M21" s="37" t="s">
        <v>63</v>
      </c>
      <c r="N21" s="28"/>
      <c r="O21" s="29"/>
      <c r="P21" s="32">
        <f t="shared" si="0"/>
        <v>0</v>
      </c>
      <c r="Q21" s="33">
        <f t="shared" si="1"/>
        <v>0</v>
      </c>
      <c r="R21" s="32">
        <f t="shared" si="2"/>
        <v>0</v>
      </c>
      <c r="S21" s="33">
        <f t="shared" si="3"/>
        <v>0</v>
      </c>
      <c r="T21" s="32">
        <f t="shared" si="4"/>
        <v>0</v>
      </c>
      <c r="U21" s="33">
        <f t="shared" si="5"/>
        <v>0</v>
      </c>
      <c r="V21" s="32">
        <f t="shared" si="6"/>
        <v>0</v>
      </c>
      <c r="W21" s="33">
        <f t="shared" si="7"/>
        <v>0</v>
      </c>
      <c r="X21" s="32">
        <f t="shared" si="8"/>
        <v>0</v>
      </c>
      <c r="Y21" s="33">
        <f t="shared" si="9"/>
        <v>0</v>
      </c>
      <c r="Z21" s="32">
        <f t="shared" si="10"/>
        <v>0</v>
      </c>
      <c r="AA21" s="33">
        <f t="shared" si="11"/>
        <v>0</v>
      </c>
      <c r="AB21" s="32">
        <f t="shared" si="12"/>
        <v>0</v>
      </c>
      <c r="AC21" s="33">
        <f t="shared" si="13"/>
        <v>0</v>
      </c>
      <c r="AD21" s="32">
        <f t="shared" si="14"/>
        <v>0</v>
      </c>
      <c r="AE21" s="33">
        <f t="shared" si="15"/>
        <v>0</v>
      </c>
      <c r="AF21" s="32">
        <f t="shared" si="16"/>
        <v>0</v>
      </c>
      <c r="AG21" s="33">
        <f t="shared" si="17"/>
        <v>0</v>
      </c>
      <c r="AH21" s="32">
        <f t="shared" si="18"/>
        <v>0</v>
      </c>
      <c r="AI21" s="33">
        <f t="shared" si="19"/>
        <v>0</v>
      </c>
      <c r="AJ21" s="32">
        <f t="shared" si="20"/>
        <v>0</v>
      </c>
      <c r="AK21" s="33">
        <f t="shared" si="21"/>
        <v>0</v>
      </c>
      <c r="AL21" s="32">
        <f t="shared" si="22"/>
        <v>0</v>
      </c>
      <c r="AM21" s="49">
        <f t="shared" si="23"/>
        <v>0</v>
      </c>
      <c r="AN21" s="6"/>
    </row>
    <row r="22" spans="1:40" ht="25.5" customHeight="1">
      <c r="A22" s="21">
        <v>14</v>
      </c>
      <c r="B22" s="2" t="s">
        <v>37</v>
      </c>
      <c r="C22" s="25" t="s">
        <v>61</v>
      </c>
      <c r="D22" s="37"/>
      <c r="E22" s="37" t="s">
        <v>62</v>
      </c>
      <c r="F22" s="37"/>
      <c r="G22" s="37" t="s">
        <v>63</v>
      </c>
      <c r="H22" s="37" t="s">
        <v>48</v>
      </c>
      <c r="I22" s="37" t="s">
        <v>61</v>
      </c>
      <c r="J22" s="37"/>
      <c r="K22" s="37" t="s">
        <v>62</v>
      </c>
      <c r="L22" s="37"/>
      <c r="M22" s="37" t="s">
        <v>63</v>
      </c>
      <c r="N22" s="28"/>
      <c r="O22" s="29"/>
      <c r="P22" s="32">
        <f t="shared" si="0"/>
        <v>0</v>
      </c>
      <c r="Q22" s="33">
        <f t="shared" si="1"/>
        <v>0</v>
      </c>
      <c r="R22" s="32">
        <f t="shared" si="2"/>
        <v>0</v>
      </c>
      <c r="S22" s="33">
        <f t="shared" si="3"/>
        <v>0</v>
      </c>
      <c r="T22" s="32">
        <f t="shared" si="4"/>
        <v>0</v>
      </c>
      <c r="U22" s="33">
        <f t="shared" si="5"/>
        <v>0</v>
      </c>
      <c r="V22" s="32">
        <f t="shared" si="6"/>
        <v>0</v>
      </c>
      <c r="W22" s="33">
        <f t="shared" si="7"/>
        <v>0</v>
      </c>
      <c r="X22" s="32">
        <f t="shared" si="8"/>
        <v>0</v>
      </c>
      <c r="Y22" s="33">
        <f t="shared" si="9"/>
        <v>0</v>
      </c>
      <c r="Z22" s="32">
        <f t="shared" si="10"/>
        <v>0</v>
      </c>
      <c r="AA22" s="33">
        <f t="shared" si="11"/>
        <v>0</v>
      </c>
      <c r="AB22" s="32">
        <f t="shared" si="12"/>
        <v>0</v>
      </c>
      <c r="AC22" s="33">
        <f t="shared" si="13"/>
        <v>0</v>
      </c>
      <c r="AD22" s="32">
        <f t="shared" si="14"/>
        <v>0</v>
      </c>
      <c r="AE22" s="33">
        <f t="shared" si="15"/>
        <v>0</v>
      </c>
      <c r="AF22" s="32">
        <f t="shared" si="16"/>
        <v>0</v>
      </c>
      <c r="AG22" s="33">
        <f t="shared" si="17"/>
        <v>0</v>
      </c>
      <c r="AH22" s="32">
        <f t="shared" si="18"/>
        <v>0</v>
      </c>
      <c r="AI22" s="33">
        <f t="shared" si="19"/>
        <v>0</v>
      </c>
      <c r="AJ22" s="32">
        <f t="shared" si="20"/>
        <v>0</v>
      </c>
      <c r="AK22" s="33">
        <f t="shared" si="21"/>
        <v>0</v>
      </c>
      <c r="AL22" s="32">
        <f t="shared" si="22"/>
        <v>0</v>
      </c>
      <c r="AM22" s="49">
        <f t="shared" si="23"/>
        <v>0</v>
      </c>
      <c r="AN22" s="6"/>
    </row>
    <row r="23" spans="1:40" ht="25.5" customHeight="1">
      <c r="A23" s="21">
        <v>15</v>
      </c>
      <c r="B23" s="2" t="s">
        <v>38</v>
      </c>
      <c r="C23" s="25" t="s">
        <v>61</v>
      </c>
      <c r="D23" s="37"/>
      <c r="E23" s="37" t="s">
        <v>62</v>
      </c>
      <c r="F23" s="37"/>
      <c r="G23" s="37" t="s">
        <v>63</v>
      </c>
      <c r="H23" s="37" t="s">
        <v>48</v>
      </c>
      <c r="I23" s="37" t="s">
        <v>61</v>
      </c>
      <c r="J23" s="37"/>
      <c r="K23" s="37" t="s">
        <v>62</v>
      </c>
      <c r="L23" s="37"/>
      <c r="M23" s="37" t="s">
        <v>63</v>
      </c>
      <c r="N23" s="28"/>
      <c r="O23" s="29"/>
      <c r="P23" s="32">
        <f t="shared" si="0"/>
        <v>0</v>
      </c>
      <c r="Q23" s="33">
        <f t="shared" si="1"/>
        <v>0</v>
      </c>
      <c r="R23" s="32">
        <f t="shared" si="2"/>
        <v>0</v>
      </c>
      <c r="S23" s="33">
        <f t="shared" si="3"/>
        <v>0</v>
      </c>
      <c r="T23" s="32">
        <f t="shared" si="4"/>
        <v>0</v>
      </c>
      <c r="U23" s="33">
        <f t="shared" si="5"/>
        <v>0</v>
      </c>
      <c r="V23" s="32">
        <f t="shared" si="6"/>
        <v>0</v>
      </c>
      <c r="W23" s="33">
        <f t="shared" si="7"/>
        <v>0</v>
      </c>
      <c r="X23" s="32">
        <f t="shared" si="8"/>
        <v>0</v>
      </c>
      <c r="Y23" s="33">
        <f t="shared" si="9"/>
        <v>0</v>
      </c>
      <c r="Z23" s="32">
        <f t="shared" si="10"/>
        <v>0</v>
      </c>
      <c r="AA23" s="33">
        <f t="shared" si="11"/>
        <v>0</v>
      </c>
      <c r="AB23" s="32">
        <f t="shared" si="12"/>
        <v>0</v>
      </c>
      <c r="AC23" s="33">
        <f t="shared" si="13"/>
        <v>0</v>
      </c>
      <c r="AD23" s="32">
        <f t="shared" si="14"/>
        <v>0</v>
      </c>
      <c r="AE23" s="33">
        <f t="shared" si="15"/>
        <v>0</v>
      </c>
      <c r="AF23" s="32">
        <f t="shared" si="16"/>
        <v>0</v>
      </c>
      <c r="AG23" s="33">
        <f t="shared" si="17"/>
        <v>0</v>
      </c>
      <c r="AH23" s="32">
        <f t="shared" si="18"/>
        <v>0</v>
      </c>
      <c r="AI23" s="33">
        <f t="shared" si="19"/>
        <v>0</v>
      </c>
      <c r="AJ23" s="32">
        <f t="shared" si="20"/>
        <v>0</v>
      </c>
      <c r="AK23" s="33">
        <f t="shared" si="21"/>
        <v>0</v>
      </c>
      <c r="AL23" s="32">
        <f t="shared" si="22"/>
        <v>0</v>
      </c>
      <c r="AM23" s="49">
        <f t="shared" si="23"/>
        <v>0</v>
      </c>
      <c r="AN23" s="6"/>
    </row>
    <row r="24" spans="1:40" ht="25.5" customHeight="1">
      <c r="A24" s="21">
        <v>16</v>
      </c>
      <c r="B24" s="2" t="s">
        <v>39</v>
      </c>
      <c r="C24" s="25" t="s">
        <v>61</v>
      </c>
      <c r="D24" s="37"/>
      <c r="E24" s="37" t="s">
        <v>62</v>
      </c>
      <c r="F24" s="37"/>
      <c r="G24" s="37" t="s">
        <v>63</v>
      </c>
      <c r="H24" s="37" t="s">
        <v>48</v>
      </c>
      <c r="I24" s="37" t="s">
        <v>61</v>
      </c>
      <c r="J24" s="37"/>
      <c r="K24" s="37" t="s">
        <v>62</v>
      </c>
      <c r="L24" s="37"/>
      <c r="M24" s="37" t="s">
        <v>63</v>
      </c>
      <c r="N24" s="28"/>
      <c r="O24" s="29"/>
      <c r="P24" s="32">
        <f t="shared" si="0"/>
        <v>0</v>
      </c>
      <c r="Q24" s="33">
        <f t="shared" si="1"/>
        <v>0</v>
      </c>
      <c r="R24" s="32">
        <f t="shared" si="2"/>
        <v>0</v>
      </c>
      <c r="S24" s="33">
        <f t="shared" si="3"/>
        <v>0</v>
      </c>
      <c r="T24" s="32">
        <f t="shared" si="4"/>
        <v>0</v>
      </c>
      <c r="U24" s="33">
        <f t="shared" si="5"/>
        <v>0</v>
      </c>
      <c r="V24" s="32">
        <f t="shared" si="6"/>
        <v>0</v>
      </c>
      <c r="W24" s="33">
        <f t="shared" si="7"/>
        <v>0</v>
      </c>
      <c r="X24" s="32">
        <f t="shared" si="8"/>
        <v>0</v>
      </c>
      <c r="Y24" s="33">
        <f t="shared" si="9"/>
        <v>0</v>
      </c>
      <c r="Z24" s="32">
        <f t="shared" si="10"/>
        <v>0</v>
      </c>
      <c r="AA24" s="33">
        <f t="shared" si="11"/>
        <v>0</v>
      </c>
      <c r="AB24" s="32">
        <f t="shared" si="12"/>
        <v>0</v>
      </c>
      <c r="AC24" s="33">
        <f t="shared" si="13"/>
        <v>0</v>
      </c>
      <c r="AD24" s="32">
        <f t="shared" si="14"/>
        <v>0</v>
      </c>
      <c r="AE24" s="33">
        <f t="shared" si="15"/>
        <v>0</v>
      </c>
      <c r="AF24" s="32">
        <f t="shared" si="16"/>
        <v>0</v>
      </c>
      <c r="AG24" s="33">
        <f t="shared" si="17"/>
        <v>0</v>
      </c>
      <c r="AH24" s="32">
        <f t="shared" si="18"/>
        <v>0</v>
      </c>
      <c r="AI24" s="33">
        <f t="shared" si="19"/>
        <v>0</v>
      </c>
      <c r="AJ24" s="32">
        <f t="shared" si="20"/>
        <v>0</v>
      </c>
      <c r="AK24" s="33">
        <f t="shared" si="21"/>
        <v>0</v>
      </c>
      <c r="AL24" s="32">
        <f t="shared" si="22"/>
        <v>0</v>
      </c>
      <c r="AM24" s="49">
        <f t="shared" si="23"/>
        <v>0</v>
      </c>
      <c r="AN24" s="6"/>
    </row>
    <row r="25" spans="1:40" ht="25.5" customHeight="1">
      <c r="A25" s="21">
        <v>17</v>
      </c>
      <c r="B25" s="2" t="s">
        <v>40</v>
      </c>
      <c r="C25" s="25" t="s">
        <v>61</v>
      </c>
      <c r="D25" s="37"/>
      <c r="E25" s="37" t="s">
        <v>62</v>
      </c>
      <c r="F25" s="37"/>
      <c r="G25" s="37" t="s">
        <v>63</v>
      </c>
      <c r="H25" s="37" t="s">
        <v>48</v>
      </c>
      <c r="I25" s="37" t="s">
        <v>61</v>
      </c>
      <c r="J25" s="37"/>
      <c r="K25" s="37" t="s">
        <v>62</v>
      </c>
      <c r="L25" s="37"/>
      <c r="M25" s="37" t="s">
        <v>63</v>
      </c>
      <c r="N25" s="28"/>
      <c r="O25" s="29"/>
      <c r="P25" s="32">
        <f t="shared" si="0"/>
        <v>0</v>
      </c>
      <c r="Q25" s="33">
        <f t="shared" si="1"/>
        <v>0</v>
      </c>
      <c r="R25" s="32">
        <f t="shared" si="2"/>
        <v>0</v>
      </c>
      <c r="S25" s="33">
        <f t="shared" si="3"/>
        <v>0</v>
      </c>
      <c r="T25" s="32">
        <f t="shared" si="4"/>
        <v>0</v>
      </c>
      <c r="U25" s="33">
        <f t="shared" si="5"/>
        <v>0</v>
      </c>
      <c r="V25" s="32">
        <f t="shared" si="6"/>
        <v>0</v>
      </c>
      <c r="W25" s="33">
        <f t="shared" si="7"/>
        <v>0</v>
      </c>
      <c r="X25" s="32">
        <f>IF(AND($D25=27,$F25&lt;=8,$J25=27,$L25&gt;=8),$N25,IF(AND($D25=27,$F25&lt;=8,$J25=28,$L25&lt;=3),$N25,0))</f>
        <v>0</v>
      </c>
      <c r="Y25" s="33">
        <f t="shared" si="9"/>
        <v>0</v>
      </c>
      <c r="Z25" s="32">
        <f t="shared" si="10"/>
        <v>0</v>
      </c>
      <c r="AA25" s="33">
        <f t="shared" si="11"/>
        <v>0</v>
      </c>
      <c r="AB25" s="32">
        <f t="shared" si="12"/>
        <v>0</v>
      </c>
      <c r="AC25" s="33">
        <f t="shared" si="13"/>
        <v>0</v>
      </c>
      <c r="AD25" s="32">
        <f t="shared" si="14"/>
        <v>0</v>
      </c>
      <c r="AE25" s="33">
        <f t="shared" si="15"/>
        <v>0</v>
      </c>
      <c r="AF25" s="32">
        <f t="shared" si="16"/>
        <v>0</v>
      </c>
      <c r="AG25" s="33">
        <f t="shared" si="17"/>
        <v>0</v>
      </c>
      <c r="AH25" s="32">
        <f t="shared" si="18"/>
        <v>0</v>
      </c>
      <c r="AI25" s="33">
        <f t="shared" si="19"/>
        <v>0</v>
      </c>
      <c r="AJ25" s="32">
        <f t="shared" si="20"/>
        <v>0</v>
      </c>
      <c r="AK25" s="33">
        <f t="shared" si="21"/>
        <v>0</v>
      </c>
      <c r="AL25" s="32">
        <f t="shared" si="22"/>
        <v>0</v>
      </c>
      <c r="AM25" s="49">
        <f t="shared" si="23"/>
        <v>0</v>
      </c>
      <c r="AN25" s="6"/>
    </row>
    <row r="26" spans="1:40" ht="25.5" customHeight="1">
      <c r="A26" s="21">
        <v>18</v>
      </c>
      <c r="B26" s="2" t="s">
        <v>41</v>
      </c>
      <c r="C26" s="25" t="s">
        <v>61</v>
      </c>
      <c r="D26" s="37"/>
      <c r="E26" s="37" t="s">
        <v>62</v>
      </c>
      <c r="F26" s="37"/>
      <c r="G26" s="37" t="s">
        <v>63</v>
      </c>
      <c r="H26" s="37" t="s">
        <v>48</v>
      </c>
      <c r="I26" s="37" t="s">
        <v>61</v>
      </c>
      <c r="J26" s="37"/>
      <c r="K26" s="37" t="s">
        <v>62</v>
      </c>
      <c r="L26" s="37"/>
      <c r="M26" s="37" t="s">
        <v>63</v>
      </c>
      <c r="N26" s="28"/>
      <c r="O26" s="29"/>
      <c r="P26" s="32">
        <f t="shared" si="0"/>
        <v>0</v>
      </c>
      <c r="Q26" s="33">
        <f t="shared" si="1"/>
        <v>0</v>
      </c>
      <c r="R26" s="32">
        <f t="shared" si="2"/>
        <v>0</v>
      </c>
      <c r="S26" s="33">
        <f t="shared" si="3"/>
        <v>0</v>
      </c>
      <c r="T26" s="32">
        <f t="shared" si="4"/>
        <v>0</v>
      </c>
      <c r="U26" s="33">
        <f t="shared" si="5"/>
        <v>0</v>
      </c>
      <c r="V26" s="32">
        <f t="shared" si="6"/>
        <v>0</v>
      </c>
      <c r="W26" s="33">
        <f t="shared" si="7"/>
        <v>0</v>
      </c>
      <c r="X26" s="32">
        <f t="shared" si="8"/>
        <v>0</v>
      </c>
      <c r="Y26" s="33">
        <f t="shared" si="9"/>
        <v>0</v>
      </c>
      <c r="Z26" s="32">
        <f t="shared" si="10"/>
        <v>0</v>
      </c>
      <c r="AA26" s="33">
        <f t="shared" si="11"/>
        <v>0</v>
      </c>
      <c r="AB26" s="32">
        <f t="shared" si="12"/>
        <v>0</v>
      </c>
      <c r="AC26" s="33">
        <f t="shared" si="13"/>
        <v>0</v>
      </c>
      <c r="AD26" s="32">
        <f t="shared" si="14"/>
        <v>0</v>
      </c>
      <c r="AE26" s="33">
        <f t="shared" si="15"/>
        <v>0</v>
      </c>
      <c r="AF26" s="32">
        <f t="shared" si="16"/>
        <v>0</v>
      </c>
      <c r="AG26" s="33">
        <f t="shared" si="17"/>
        <v>0</v>
      </c>
      <c r="AH26" s="32">
        <f t="shared" si="18"/>
        <v>0</v>
      </c>
      <c r="AI26" s="33">
        <f t="shared" si="19"/>
        <v>0</v>
      </c>
      <c r="AJ26" s="32">
        <f t="shared" si="20"/>
        <v>0</v>
      </c>
      <c r="AK26" s="33">
        <f t="shared" si="21"/>
        <v>0</v>
      </c>
      <c r="AL26" s="32">
        <f t="shared" si="22"/>
        <v>0</v>
      </c>
      <c r="AM26" s="49">
        <f t="shared" si="23"/>
        <v>0</v>
      </c>
      <c r="AN26" s="6"/>
    </row>
    <row r="27" spans="1:40" ht="25.5" customHeight="1">
      <c r="A27" s="21">
        <v>19</v>
      </c>
      <c r="B27" s="2" t="s">
        <v>42</v>
      </c>
      <c r="C27" s="25" t="s">
        <v>61</v>
      </c>
      <c r="D27" s="37"/>
      <c r="E27" s="37" t="s">
        <v>62</v>
      </c>
      <c r="F27" s="37"/>
      <c r="G27" s="37" t="s">
        <v>63</v>
      </c>
      <c r="H27" s="37" t="s">
        <v>48</v>
      </c>
      <c r="I27" s="37" t="s">
        <v>61</v>
      </c>
      <c r="J27" s="37"/>
      <c r="K27" s="37" t="s">
        <v>62</v>
      </c>
      <c r="L27" s="37"/>
      <c r="M27" s="37" t="s">
        <v>63</v>
      </c>
      <c r="N27" s="28"/>
      <c r="O27" s="29"/>
      <c r="P27" s="32">
        <f t="shared" si="0"/>
        <v>0</v>
      </c>
      <c r="Q27" s="33">
        <f t="shared" si="1"/>
        <v>0</v>
      </c>
      <c r="R27" s="32">
        <f t="shared" si="2"/>
        <v>0</v>
      </c>
      <c r="S27" s="33">
        <f t="shared" si="3"/>
        <v>0</v>
      </c>
      <c r="T27" s="32">
        <f t="shared" si="4"/>
        <v>0</v>
      </c>
      <c r="U27" s="33">
        <f t="shared" si="5"/>
        <v>0</v>
      </c>
      <c r="V27" s="32">
        <f t="shared" si="6"/>
        <v>0</v>
      </c>
      <c r="W27" s="33">
        <f t="shared" si="7"/>
        <v>0</v>
      </c>
      <c r="X27" s="32">
        <f t="shared" si="8"/>
        <v>0</v>
      </c>
      <c r="Y27" s="33">
        <f t="shared" si="9"/>
        <v>0</v>
      </c>
      <c r="Z27" s="32">
        <f t="shared" si="10"/>
        <v>0</v>
      </c>
      <c r="AA27" s="33">
        <f t="shared" si="11"/>
        <v>0</v>
      </c>
      <c r="AB27" s="32">
        <f t="shared" si="12"/>
        <v>0</v>
      </c>
      <c r="AC27" s="33">
        <f t="shared" si="13"/>
        <v>0</v>
      </c>
      <c r="AD27" s="32">
        <f t="shared" si="14"/>
        <v>0</v>
      </c>
      <c r="AE27" s="33">
        <f t="shared" si="15"/>
        <v>0</v>
      </c>
      <c r="AF27" s="32">
        <f t="shared" si="16"/>
        <v>0</v>
      </c>
      <c r="AG27" s="33">
        <f t="shared" si="17"/>
        <v>0</v>
      </c>
      <c r="AH27" s="32">
        <f t="shared" si="18"/>
        <v>0</v>
      </c>
      <c r="AI27" s="33">
        <f t="shared" si="19"/>
        <v>0</v>
      </c>
      <c r="AJ27" s="32">
        <f t="shared" si="20"/>
        <v>0</v>
      </c>
      <c r="AK27" s="33">
        <f t="shared" si="21"/>
        <v>0</v>
      </c>
      <c r="AL27" s="32">
        <f t="shared" si="22"/>
        <v>0</v>
      </c>
      <c r="AM27" s="49">
        <f t="shared" si="23"/>
        <v>0</v>
      </c>
      <c r="AN27" s="6"/>
    </row>
    <row r="28" spans="1:40" ht="25.5" customHeight="1" thickBot="1">
      <c r="A28" s="21">
        <v>20</v>
      </c>
      <c r="B28" s="2" t="s">
        <v>43</v>
      </c>
      <c r="C28" s="25" t="s">
        <v>61</v>
      </c>
      <c r="D28" s="37"/>
      <c r="E28" s="37" t="s">
        <v>62</v>
      </c>
      <c r="F28" s="37"/>
      <c r="G28" s="37" t="s">
        <v>63</v>
      </c>
      <c r="H28" s="37" t="s">
        <v>48</v>
      </c>
      <c r="I28" s="37" t="s">
        <v>61</v>
      </c>
      <c r="J28" s="37"/>
      <c r="K28" s="37" t="s">
        <v>62</v>
      </c>
      <c r="L28" s="37"/>
      <c r="M28" s="37" t="s">
        <v>63</v>
      </c>
      <c r="N28" s="30"/>
      <c r="O28" s="31"/>
      <c r="P28" s="50">
        <f t="shared" si="0"/>
        <v>0</v>
      </c>
      <c r="Q28" s="51">
        <f t="shared" si="1"/>
        <v>0</v>
      </c>
      <c r="R28" s="50">
        <f t="shared" si="2"/>
        <v>0</v>
      </c>
      <c r="S28" s="51">
        <f t="shared" si="3"/>
        <v>0</v>
      </c>
      <c r="T28" s="50">
        <f t="shared" si="4"/>
        <v>0</v>
      </c>
      <c r="U28" s="51">
        <f t="shared" si="5"/>
        <v>0</v>
      </c>
      <c r="V28" s="50">
        <f t="shared" si="6"/>
        <v>0</v>
      </c>
      <c r="W28" s="51">
        <f t="shared" si="7"/>
        <v>0</v>
      </c>
      <c r="X28" s="50">
        <f t="shared" si="8"/>
        <v>0</v>
      </c>
      <c r="Y28" s="51">
        <f t="shared" si="9"/>
        <v>0</v>
      </c>
      <c r="Z28" s="50">
        <f t="shared" si="10"/>
        <v>0</v>
      </c>
      <c r="AA28" s="51">
        <f t="shared" si="11"/>
        <v>0</v>
      </c>
      <c r="AB28" s="50">
        <f t="shared" si="12"/>
        <v>0</v>
      </c>
      <c r="AC28" s="51">
        <f t="shared" si="13"/>
        <v>0</v>
      </c>
      <c r="AD28" s="50">
        <f t="shared" si="14"/>
        <v>0</v>
      </c>
      <c r="AE28" s="51">
        <f t="shared" si="15"/>
        <v>0</v>
      </c>
      <c r="AF28" s="50">
        <f t="shared" si="16"/>
        <v>0</v>
      </c>
      <c r="AG28" s="51">
        <f t="shared" si="17"/>
        <v>0</v>
      </c>
      <c r="AH28" s="50">
        <f t="shared" si="18"/>
        <v>0</v>
      </c>
      <c r="AI28" s="51">
        <f t="shared" si="19"/>
        <v>0</v>
      </c>
      <c r="AJ28" s="50">
        <f t="shared" si="20"/>
        <v>0</v>
      </c>
      <c r="AK28" s="51">
        <f t="shared" si="21"/>
        <v>0</v>
      </c>
      <c r="AL28" s="50">
        <f t="shared" si="22"/>
        <v>0</v>
      </c>
      <c r="AM28" s="52">
        <f t="shared" si="23"/>
        <v>0</v>
      </c>
      <c r="AN28" s="6"/>
    </row>
    <row r="29" spans="1:40" ht="25.5" customHeight="1" thickBot="1">
      <c r="A29" s="309" t="s">
        <v>64</v>
      </c>
      <c r="B29" s="310"/>
      <c r="C29" s="310"/>
      <c r="D29" s="310"/>
      <c r="E29" s="310"/>
      <c r="F29" s="310"/>
      <c r="G29" s="310"/>
      <c r="H29" s="310"/>
      <c r="I29" s="310"/>
      <c r="J29" s="310"/>
      <c r="K29" s="310"/>
      <c r="L29" s="310"/>
      <c r="M29" s="311"/>
      <c r="N29" s="312">
        <f>(SUM(N9:N28)*60+SUM(O9:O28))/60</f>
        <v>0</v>
      </c>
      <c r="O29" s="313"/>
      <c r="P29" s="288">
        <f>(SUM(P9:P28)*60+SUM(Q9:Q28))/60</f>
        <v>0</v>
      </c>
      <c r="Q29" s="289"/>
      <c r="R29" s="288">
        <f>(SUM(R9:R28)*60+SUM(S9:S28))/60</f>
        <v>0</v>
      </c>
      <c r="S29" s="289"/>
      <c r="T29" s="288">
        <f>(SUM(T9:T28)*60+SUM(U9:U28))/60</f>
        <v>0</v>
      </c>
      <c r="U29" s="289"/>
      <c r="V29" s="288">
        <f>(SUM(V9:V28)*60+SUM(W9:W28))/60</f>
        <v>0</v>
      </c>
      <c r="W29" s="289"/>
      <c r="X29" s="288">
        <f>(SUM(X9:X28)*60+SUM(Y9:Y28))/60</f>
        <v>0</v>
      </c>
      <c r="Y29" s="289"/>
      <c r="Z29" s="288">
        <f>(SUM(Z9:Z28)*60+SUM(AA9:AA28))/60</f>
        <v>0</v>
      </c>
      <c r="AA29" s="289"/>
      <c r="AB29" s="288">
        <f>(SUM(AB9:AB28)*60+SUM(AC9:AC28))/60</f>
        <v>0</v>
      </c>
      <c r="AC29" s="289"/>
      <c r="AD29" s="288">
        <f>(SUM(AD9:AD28)*60+SUM(AE9:AE28))/60</f>
        <v>0</v>
      </c>
      <c r="AE29" s="289"/>
      <c r="AF29" s="288">
        <f>(SUM(AF9:AF28)*60+SUM(AG9:AG28))/60</f>
        <v>0</v>
      </c>
      <c r="AG29" s="289"/>
      <c r="AH29" s="288">
        <f>(SUM(AH9:AH28)*60+SUM(AI9:AI28))/60</f>
        <v>0</v>
      </c>
      <c r="AI29" s="289"/>
      <c r="AJ29" s="326">
        <f>(SUM(AJ9:AJ28)*60+SUM(AK9:AK28))/60</f>
        <v>0</v>
      </c>
      <c r="AK29" s="289"/>
      <c r="AL29" s="288">
        <f>(SUM(AL9:AL28)*60+SUM(AM9:AM28))/60</f>
        <v>0</v>
      </c>
      <c r="AM29" s="289"/>
      <c r="AN29" s="6"/>
    </row>
    <row r="30" spans="1:40" ht="25.5" customHeight="1" thickBot="1">
      <c r="A30" s="314" t="s">
        <v>65</v>
      </c>
      <c r="B30" s="315"/>
      <c r="C30" s="315"/>
      <c r="D30" s="315"/>
      <c r="E30" s="315"/>
      <c r="F30" s="315"/>
      <c r="G30" s="315"/>
      <c r="H30" s="315"/>
      <c r="I30" s="315"/>
      <c r="J30" s="315"/>
      <c r="K30" s="315"/>
      <c r="L30" s="315"/>
      <c r="M30" s="316"/>
      <c r="N30" s="317">
        <v>173</v>
      </c>
      <c r="O30" s="318"/>
      <c r="P30" s="334">
        <f>$N30</f>
        <v>173</v>
      </c>
      <c r="Q30" s="333"/>
      <c r="R30" s="332">
        <f>$N30</f>
        <v>173</v>
      </c>
      <c r="S30" s="333"/>
      <c r="T30" s="332">
        <f>$N30</f>
        <v>173</v>
      </c>
      <c r="U30" s="333"/>
      <c r="V30" s="332">
        <f>$N30</f>
        <v>173</v>
      </c>
      <c r="W30" s="333"/>
      <c r="X30" s="332">
        <f>$N30</f>
        <v>173</v>
      </c>
      <c r="Y30" s="333"/>
      <c r="Z30" s="332">
        <f>$N30</f>
        <v>173</v>
      </c>
      <c r="AA30" s="333"/>
      <c r="AB30" s="332">
        <f>$N30</f>
        <v>173</v>
      </c>
      <c r="AC30" s="333"/>
      <c r="AD30" s="332">
        <f>$N30</f>
        <v>173</v>
      </c>
      <c r="AE30" s="333"/>
      <c r="AF30" s="332">
        <f>$N30</f>
        <v>173</v>
      </c>
      <c r="AG30" s="333"/>
      <c r="AH30" s="332">
        <f>$N30</f>
        <v>173</v>
      </c>
      <c r="AI30" s="333"/>
      <c r="AJ30" s="334">
        <f>$N30</f>
        <v>173</v>
      </c>
      <c r="AK30" s="333"/>
      <c r="AL30" s="332">
        <f>$N30</f>
        <v>173</v>
      </c>
      <c r="AM30" s="333"/>
      <c r="AN30" s="6"/>
    </row>
    <row r="31" spans="1:40" ht="25.5" customHeight="1">
      <c r="A31" s="322" t="s">
        <v>66</v>
      </c>
      <c r="B31" s="323"/>
      <c r="C31" s="323"/>
      <c r="D31" s="323"/>
      <c r="E31" s="323"/>
      <c r="F31" s="323"/>
      <c r="G31" s="323"/>
      <c r="H31" s="323"/>
      <c r="I31" s="323"/>
      <c r="J31" s="323"/>
      <c r="K31" s="323"/>
      <c r="L31" s="323"/>
      <c r="M31" s="324"/>
      <c r="N31" s="288">
        <f>IF(ISERROR(ROUNDDOWN(N29/N30,1))=FALSE,ROUNDDOWN(N29/N30,1),0)</f>
        <v>0</v>
      </c>
      <c r="O31" s="289"/>
      <c r="P31" s="335">
        <f>IF(ISERROR(ROUNDDOWN(P29/P30,1))=FALSE,ROUNDDOWN(P29/P30,1),0)</f>
        <v>0</v>
      </c>
      <c r="Q31" s="336"/>
      <c r="R31" s="332">
        <f>IF(ISERROR(ROUNDDOWN(R29/R30,1))=FALSE,ROUNDDOWN(R29/R30,1),0)</f>
        <v>0</v>
      </c>
      <c r="S31" s="333"/>
      <c r="T31" s="332">
        <f>IF(ISERROR(ROUNDDOWN(T29/T30,1))=FALSE,ROUNDDOWN(T29/T30,1),0)</f>
        <v>0</v>
      </c>
      <c r="U31" s="333"/>
      <c r="V31" s="332">
        <f>IF(ISERROR(ROUNDDOWN(V29/V30,1))=FALSE,ROUNDDOWN(V29/V30,1),0)</f>
        <v>0</v>
      </c>
      <c r="W31" s="333"/>
      <c r="X31" s="332">
        <f>IF(ISERROR(ROUNDDOWN(X29/X30,1))=FALSE,ROUNDDOWN(X29/X30,1),0)</f>
        <v>0</v>
      </c>
      <c r="Y31" s="333"/>
      <c r="Z31" s="332">
        <f>IF(ISERROR(ROUNDDOWN(Z29/Z30,1))=FALSE,ROUNDDOWN(Z29/Z30,1),0)</f>
        <v>0</v>
      </c>
      <c r="AA31" s="333"/>
      <c r="AB31" s="332">
        <f>IF(ISERROR(ROUNDDOWN(AB29/AB30,1))=FALSE,ROUNDDOWN(AB29/AB30,1),0)</f>
        <v>0</v>
      </c>
      <c r="AC31" s="333"/>
      <c r="AD31" s="332">
        <f>IF(ISERROR(ROUNDDOWN(AD29/AD30,1))=FALSE,ROUNDDOWN(AD29/AD30,1),0)</f>
        <v>0</v>
      </c>
      <c r="AE31" s="333"/>
      <c r="AF31" s="332">
        <f>IF(ISERROR(ROUNDDOWN(AF29/AF30,1))=FALSE,ROUNDDOWN(AF29/AF30,1),0)</f>
        <v>0</v>
      </c>
      <c r="AG31" s="333"/>
      <c r="AH31" s="332">
        <f>IF(ISERROR(ROUNDDOWN(AH29/AH30,1))=FALSE,ROUNDDOWN(AH29/AH30,1),0)</f>
        <v>0</v>
      </c>
      <c r="AI31" s="333"/>
      <c r="AJ31" s="334">
        <f>IF(ISERROR(ROUNDDOWN(AJ29/AJ30,1))=FALSE,ROUNDDOWN(AJ29/AJ30,1),0)</f>
        <v>0</v>
      </c>
      <c r="AK31" s="333"/>
      <c r="AL31" s="332">
        <f>IF(ISERROR(ROUNDDOWN(AL29/AL30,1))=FALSE,ROUNDDOWN(AL29/AL30,1),0)</f>
        <v>0</v>
      </c>
      <c r="AM31" s="333"/>
      <c r="AN31" s="6"/>
    </row>
    <row r="32" ht="13.5">
      <c r="AN32" s="7"/>
    </row>
    <row r="33" ht="13.5">
      <c r="AN33" s="7"/>
    </row>
    <row r="34" ht="13.5">
      <c r="AN34" s="7"/>
    </row>
    <row r="35" ht="13.5">
      <c r="AN35" s="7"/>
    </row>
    <row r="36" ht="13.5">
      <c r="AN36" s="7"/>
    </row>
    <row r="37" ht="13.5">
      <c r="AN37" s="7"/>
    </row>
    <row r="38" ht="13.5">
      <c r="D38" s="1">
        <v>27</v>
      </c>
    </row>
    <row r="39" ht="13.5">
      <c r="D39" s="1">
        <v>28</v>
      </c>
    </row>
    <row r="41" ht="13.5">
      <c r="E41" s="1">
        <v>4</v>
      </c>
    </row>
    <row r="42" ht="13.5">
      <c r="E42" s="1">
        <v>5</v>
      </c>
    </row>
    <row r="43" ht="13.5">
      <c r="E43" s="1">
        <v>6</v>
      </c>
    </row>
    <row r="44" ht="13.5">
      <c r="E44" s="1">
        <v>7</v>
      </c>
    </row>
    <row r="45" ht="13.5">
      <c r="E45" s="1">
        <v>8</v>
      </c>
    </row>
    <row r="46" ht="13.5">
      <c r="E46" s="1">
        <v>9</v>
      </c>
    </row>
    <row r="47" ht="13.5">
      <c r="E47" s="1">
        <v>10</v>
      </c>
    </row>
    <row r="48" ht="13.5">
      <c r="E48" s="1">
        <v>11</v>
      </c>
    </row>
    <row r="49" ht="13.5">
      <c r="E49" s="1">
        <v>12</v>
      </c>
    </row>
    <row r="50" ht="13.5">
      <c r="E50" s="1">
        <v>1</v>
      </c>
    </row>
    <row r="51" ht="13.5">
      <c r="E51" s="1">
        <v>2</v>
      </c>
    </row>
    <row r="52" ht="13.5">
      <c r="E52" s="1">
        <v>3</v>
      </c>
    </row>
  </sheetData>
  <sheetProtection/>
  <mergeCells count="64">
    <mergeCell ref="A2:B2"/>
    <mergeCell ref="C2:O2"/>
    <mergeCell ref="V2:Y2"/>
    <mergeCell ref="P3:S3"/>
    <mergeCell ref="V3:Y3"/>
    <mergeCell ref="B4:Q4"/>
    <mergeCell ref="V4:Y4"/>
    <mergeCell ref="A6:A8"/>
    <mergeCell ref="B6:B8"/>
    <mergeCell ref="C6:M8"/>
    <mergeCell ref="P7:Q7"/>
    <mergeCell ref="R7:S7"/>
    <mergeCell ref="T7:U7"/>
    <mergeCell ref="V7:W7"/>
    <mergeCell ref="X7:Y7"/>
    <mergeCell ref="Z7:AA7"/>
    <mergeCell ref="AB7:AC7"/>
    <mergeCell ref="AD7:AE7"/>
    <mergeCell ref="AF7:AG7"/>
    <mergeCell ref="AH7:AI7"/>
    <mergeCell ref="AJ7:AK7"/>
    <mergeCell ref="AL7:AM7"/>
    <mergeCell ref="A29:M29"/>
    <mergeCell ref="N29:O29"/>
    <mergeCell ref="P29:Q29"/>
    <mergeCell ref="R29:S29"/>
    <mergeCell ref="T29:U29"/>
    <mergeCell ref="V29:W29"/>
    <mergeCell ref="X29:Y29"/>
    <mergeCell ref="Z29:AA29"/>
    <mergeCell ref="AB29:AC29"/>
    <mergeCell ref="AD29:AE29"/>
    <mergeCell ref="AF29:AG29"/>
    <mergeCell ref="AH29:AI29"/>
    <mergeCell ref="AJ29:AK29"/>
    <mergeCell ref="AL29:AM29"/>
    <mergeCell ref="A30:M30"/>
    <mergeCell ref="N30:O30"/>
    <mergeCell ref="P30:Q30"/>
    <mergeCell ref="R30:S30"/>
    <mergeCell ref="T30:U30"/>
    <mergeCell ref="V30:W30"/>
    <mergeCell ref="X30:Y30"/>
    <mergeCell ref="Z30:AA30"/>
    <mergeCell ref="AB30:AC30"/>
    <mergeCell ref="AD30:AE30"/>
    <mergeCell ref="AF30:AG30"/>
    <mergeCell ref="AH30:AI30"/>
    <mergeCell ref="AJ30:AK30"/>
    <mergeCell ref="AL30:AM30"/>
    <mergeCell ref="A31:M31"/>
    <mergeCell ref="N31:O31"/>
    <mergeCell ref="P31:Q31"/>
    <mergeCell ref="R31:S31"/>
    <mergeCell ref="T31:U31"/>
    <mergeCell ref="AH31:AI31"/>
    <mergeCell ref="AJ31:AK31"/>
    <mergeCell ref="AL31:AM31"/>
    <mergeCell ref="V31:W31"/>
    <mergeCell ref="X31:Y31"/>
    <mergeCell ref="Z31:AA31"/>
    <mergeCell ref="AB31:AC31"/>
    <mergeCell ref="AD31:AE31"/>
    <mergeCell ref="AF31:AG31"/>
  </mergeCells>
  <dataValidations count="2">
    <dataValidation type="list" allowBlank="1" showInputMessage="1" showErrorMessage="1" sqref="D9:D28 J9:J28">
      <formula1>$D$38:$D$39</formula1>
    </dataValidation>
    <dataValidation type="list" allowBlank="1" showInputMessage="1" showErrorMessage="1" sqref="F9:F28 L9:L28">
      <formula1>$E$41:$E$52</formula1>
    </dataValidation>
  </dataValidations>
  <printOptions/>
  <pageMargins left="0.7" right="0.7" top="0.75" bottom="0.75" header="0.3" footer="0.3"/>
  <pageSetup horizontalDpi="600" verticalDpi="600" orientation="portrait" paperSize="9" scale="3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河田 修</dc:creator>
  <cp:keywords/>
  <dc:description/>
  <cp:lastModifiedBy>ニシカワ</cp:lastModifiedBy>
  <cp:lastPrinted>2019-04-10T04:53:51Z</cp:lastPrinted>
  <dcterms:created xsi:type="dcterms:W3CDTF">2004-04-07T04:46:17Z</dcterms:created>
  <dcterms:modified xsi:type="dcterms:W3CDTF">2022-03-24T09:31:40Z</dcterms:modified>
  <cp:category/>
  <cp:version/>
  <cp:contentType/>
  <cp:contentStatus/>
</cp:coreProperties>
</file>