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ocserve\docserve\free_space(2230020000)\【H29はぐくみ局移管先フォルダ】\０４民営保育施設\◎新フォルダ「運営担当」◎\58_職員配置確認\R08\00_配置状況確認書【様式】\決裁用（ロック後）\"/>
    </mc:Choice>
  </mc:AlternateContent>
  <xr:revisionPtr revIDLastSave="0" documentId="8_{EE407724-A8E2-4326-8EC9-2AE9DE830E90}" xr6:coauthVersionLast="47" xr6:coauthVersionMax="47" xr10:uidLastSave="{00000000-0000-0000-0000-000000000000}"/>
  <bookViews>
    <workbookView xWindow="-120" yWindow="-120" windowWidth="29040" windowHeight="15720" tabRatio="665" activeTab="1" xr2:uid="{E29A548D-7AAF-44EE-92BA-319D5B0D1CEA}"/>
  </bookViews>
  <sheets>
    <sheet name="【京都市集計用】" sheetId="69" r:id="rId1"/>
    <sheet name="様式１" sheetId="64" r:id="rId2"/>
    <sheet name="様式２（専従の常勤）" sheetId="68" r:id="rId3"/>
    <sheet name="様式３（非専従の常勤＋非常勤）" sheetId="66" r:id="rId4"/>
    <sheet name="Sheet2" sheetId="67" state="hidden" r:id="rId5"/>
  </sheets>
  <definedNames>
    <definedName name="_0歳児③4" localSheetId="1">様式１!$B$6</definedName>
    <definedName name="_1歳児③4" localSheetId="1">様式１!$C$6</definedName>
    <definedName name="_2歳児③4" localSheetId="1">様式１!$D$6</definedName>
    <definedName name="_3歳児②4" localSheetId="1">様式１!$E$6</definedName>
    <definedName name="_4歳児②4" localSheetId="1">様式１!$F$6</definedName>
    <definedName name="_5歳児②4" localSheetId="1">様式１!$G$6</definedName>
    <definedName name="_xlnm.Print_Area" localSheetId="4">Sheet2!$A$1:$AM$35</definedName>
    <definedName name="_xlnm.Print_Area" localSheetId="1">様式１!$A$1:$AB$17</definedName>
    <definedName name="_xlnm.Print_Area" localSheetId="2">'様式２（専従の常勤）'!$A$1:$R$50</definedName>
    <definedName name="_xlnm.Print_Area" localSheetId="3">'様式３（非専従の常勤＋非常勤）'!$A$1:$AK$37</definedName>
    <definedName name="障0歳児③4" localSheetId="1">様式１!$H$6</definedName>
    <definedName name="障1歳児③4" localSheetId="1">様式１!$I$6</definedName>
    <definedName name="障2歳児③4" localSheetId="1">様式１!$J$6</definedName>
    <definedName name="障3歳児②4" localSheetId="1">様式１!$K$6</definedName>
    <definedName name="障4歳児②4" localSheetId="1">様式１!$L$6</definedName>
    <definedName name="障5歳児②4" localSheetId="1">様式１!$M$6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68" l="1"/>
  <c r="J2" i="69"/>
  <c r="K2" i="69"/>
  <c r="Y17" i="64"/>
  <c r="Y16" i="64"/>
  <c r="Y15" i="64"/>
  <c r="Y14" i="64"/>
  <c r="Y13" i="64"/>
  <c r="Y12" i="64"/>
  <c r="Y11" i="64"/>
  <c r="Y10" i="64"/>
  <c r="Y9" i="64"/>
  <c r="Y8" i="64"/>
  <c r="Y7" i="64"/>
  <c r="Y6" i="64"/>
  <c r="X17" i="64"/>
  <c r="X16" i="64"/>
  <c r="X15" i="64"/>
  <c r="X14" i="64"/>
  <c r="X13" i="64"/>
  <c r="X12" i="64"/>
  <c r="X11" i="64"/>
  <c r="X10" i="64"/>
  <c r="X9" i="64"/>
  <c r="X8" i="64"/>
  <c r="X7" i="64"/>
  <c r="X6" i="64"/>
  <c r="R49" i="68"/>
  <c r="R50" i="68"/>
  <c r="Q49" i="68"/>
  <c r="Q50" i="68"/>
  <c r="P49" i="68"/>
  <c r="P50" i="68"/>
  <c r="O49" i="68"/>
  <c r="O50" i="68"/>
  <c r="N49" i="68"/>
  <c r="N50" i="68"/>
  <c r="M49" i="68"/>
  <c r="M50" i="68"/>
  <c r="L49" i="68"/>
  <c r="L50" i="68"/>
  <c r="K49" i="68"/>
  <c r="K50" i="68"/>
  <c r="J49" i="68"/>
  <c r="J50" i="68"/>
  <c r="I49" i="68"/>
  <c r="I50" i="68"/>
  <c r="H49" i="68"/>
  <c r="H50" i="68"/>
  <c r="G49" i="68"/>
  <c r="G50" i="68"/>
  <c r="R48" i="68"/>
  <c r="Q48" i="68"/>
  <c r="P48" i="68"/>
  <c r="O48" i="68"/>
  <c r="N48" i="68"/>
  <c r="M48" i="68"/>
  <c r="L48" i="68"/>
  <c r="K48" i="68"/>
  <c r="J48" i="68"/>
  <c r="I48" i="68"/>
  <c r="H48" i="68"/>
  <c r="G48" i="68"/>
  <c r="N2" i="69"/>
  <c r="T31" i="68"/>
  <c r="H36" i="68"/>
  <c r="H37" i="68"/>
  <c r="W7" i="64"/>
  <c r="AL2" i="69"/>
  <c r="AK2" i="69"/>
  <c r="AJ2" i="69"/>
  <c r="AI2" i="69"/>
  <c r="AH2" i="69"/>
  <c r="AG2" i="69"/>
  <c r="AF2" i="69"/>
  <c r="AE2" i="69"/>
  <c r="AD2" i="69"/>
  <c r="AC2" i="69"/>
  <c r="AB2" i="69"/>
  <c r="AA2" i="69"/>
  <c r="R17" i="64"/>
  <c r="D2" i="69"/>
  <c r="R16" i="64"/>
  <c r="R15" i="64"/>
  <c r="R14" i="64"/>
  <c r="R13" i="64"/>
  <c r="R12" i="64"/>
  <c r="R11" i="64"/>
  <c r="R10" i="64"/>
  <c r="R9" i="64"/>
  <c r="R8" i="64"/>
  <c r="R6" i="64"/>
  <c r="R7" i="64"/>
  <c r="R35" i="68"/>
  <c r="Q35" i="68"/>
  <c r="P35" i="68"/>
  <c r="O35" i="68"/>
  <c r="N35" i="68"/>
  <c r="M35" i="68"/>
  <c r="L35" i="68"/>
  <c r="K35" i="68"/>
  <c r="V10" i="64"/>
  <c r="J35" i="68"/>
  <c r="I35" i="68"/>
  <c r="H35" i="68"/>
  <c r="G35" i="68"/>
  <c r="O23" i="68"/>
  <c r="S17" i="64"/>
  <c r="E2" i="69"/>
  <c r="N23" i="68"/>
  <c r="M23" i="68"/>
  <c r="L23" i="68"/>
  <c r="K23" i="68"/>
  <c r="J23" i="68"/>
  <c r="I23" i="68"/>
  <c r="H23" i="68"/>
  <c r="G23" i="68"/>
  <c r="S9" i="64"/>
  <c r="F23" i="68"/>
  <c r="S8" i="64"/>
  <c r="E23" i="68"/>
  <c r="D23" i="68"/>
  <c r="B2" i="69"/>
  <c r="C2" i="69"/>
  <c r="C1" i="66"/>
  <c r="C2" i="68"/>
  <c r="V17" i="64"/>
  <c r="H2" i="69"/>
  <c r="V16" i="64"/>
  <c r="V15" i="64"/>
  <c r="S16" i="64"/>
  <c r="S15" i="64"/>
  <c r="S14" i="64"/>
  <c r="S13" i="64"/>
  <c r="S12" i="64"/>
  <c r="S11" i="64"/>
  <c r="S10" i="64"/>
  <c r="P10" i="66"/>
  <c r="N10" i="66"/>
  <c r="V14" i="64"/>
  <c r="V13" i="64"/>
  <c r="V12" i="64"/>
  <c r="V11" i="64"/>
  <c r="V9" i="64"/>
  <c r="V8" i="64"/>
  <c r="V7" i="64"/>
  <c r="V6" i="64"/>
  <c r="S7" i="64"/>
  <c r="S6" i="64"/>
  <c r="O6" i="64"/>
  <c r="C2" i="66"/>
  <c r="T29" i="66"/>
  <c r="N29" i="66"/>
  <c r="AK29" i="66"/>
  <c r="AJ29" i="66"/>
  <c r="AI29" i="66"/>
  <c r="AH29" i="66"/>
  <c r="AG29" i="66"/>
  <c r="AF29" i="66"/>
  <c r="AE29" i="66"/>
  <c r="AD29" i="66"/>
  <c r="AC29" i="66"/>
  <c r="AB29" i="66"/>
  <c r="AA29" i="66"/>
  <c r="Z29" i="66"/>
  <c r="Y29" i="66"/>
  <c r="X29" i="66"/>
  <c r="W29" i="66"/>
  <c r="V29" i="66"/>
  <c r="U29" i="66"/>
  <c r="S29" i="66"/>
  <c r="R29" i="66"/>
  <c r="Q29" i="66"/>
  <c r="P29" i="66"/>
  <c r="O29" i="66"/>
  <c r="AK28" i="66"/>
  <c r="AJ28" i="66"/>
  <c r="AI28" i="66"/>
  <c r="AH28" i="66"/>
  <c r="AG28" i="66"/>
  <c r="AF28" i="66"/>
  <c r="AE28" i="66"/>
  <c r="AD28" i="66"/>
  <c r="AC28" i="66"/>
  <c r="AB28" i="66"/>
  <c r="AA28" i="66"/>
  <c r="Z28" i="66"/>
  <c r="Y28" i="66"/>
  <c r="X28" i="66"/>
  <c r="W28" i="66"/>
  <c r="V28" i="66"/>
  <c r="U28" i="66"/>
  <c r="T28" i="66"/>
  <c r="S28" i="66"/>
  <c r="R28" i="66"/>
  <c r="Q28" i="66"/>
  <c r="P28" i="66"/>
  <c r="O28" i="66"/>
  <c r="N28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AK26" i="66"/>
  <c r="AJ26" i="66"/>
  <c r="AI26" i="66"/>
  <c r="AH26" i="66"/>
  <c r="AG26" i="66"/>
  <c r="AF26" i="66"/>
  <c r="AE26" i="66"/>
  <c r="AD26" i="66"/>
  <c r="AC26" i="66"/>
  <c r="AB26" i="66"/>
  <c r="AA26" i="66"/>
  <c r="Z26" i="66"/>
  <c r="Y26" i="66"/>
  <c r="X26" i="66"/>
  <c r="W26" i="66"/>
  <c r="V26" i="66"/>
  <c r="U26" i="66"/>
  <c r="T26" i="66"/>
  <c r="S26" i="66"/>
  <c r="R26" i="66"/>
  <c r="Q26" i="66"/>
  <c r="P26" i="66"/>
  <c r="O26" i="66"/>
  <c r="N26" i="66"/>
  <c r="AK25" i="66"/>
  <c r="AJ25" i="66"/>
  <c r="AI25" i="66"/>
  <c r="AH25" i="66"/>
  <c r="AG25" i="66"/>
  <c r="AF25" i="66"/>
  <c r="AE25" i="66"/>
  <c r="AD25" i="66"/>
  <c r="AC25" i="66"/>
  <c r="AB25" i="66"/>
  <c r="AA25" i="66"/>
  <c r="Z25" i="66"/>
  <c r="Y25" i="66"/>
  <c r="X25" i="66"/>
  <c r="W25" i="66"/>
  <c r="V25" i="66"/>
  <c r="U25" i="66"/>
  <c r="T25" i="66"/>
  <c r="S25" i="66"/>
  <c r="R25" i="66"/>
  <c r="Q25" i="66"/>
  <c r="P25" i="66"/>
  <c r="O25" i="66"/>
  <c r="N25" i="66"/>
  <c r="AK24" i="66"/>
  <c r="AJ24" i="66"/>
  <c r="AI24" i="66"/>
  <c r="AH24" i="66"/>
  <c r="AG24" i="66"/>
  <c r="AF24" i="66"/>
  <c r="AE24" i="66"/>
  <c r="AD24" i="66"/>
  <c r="AC24" i="66"/>
  <c r="AB24" i="66"/>
  <c r="AA24" i="66"/>
  <c r="Z24" i="66"/>
  <c r="Y24" i="66"/>
  <c r="X24" i="66"/>
  <c r="W24" i="66"/>
  <c r="V24" i="66"/>
  <c r="U24" i="66"/>
  <c r="T24" i="66"/>
  <c r="S24" i="66"/>
  <c r="R24" i="66"/>
  <c r="Q24" i="66"/>
  <c r="P24" i="66"/>
  <c r="O24" i="66"/>
  <c r="N24" i="66"/>
  <c r="AK23" i="66"/>
  <c r="AJ23" i="66"/>
  <c r="AI23" i="66"/>
  <c r="AH23" i="66"/>
  <c r="AG23" i="66"/>
  <c r="AF23" i="66"/>
  <c r="AE23" i="66"/>
  <c r="AD23" i="66"/>
  <c r="AC23" i="66"/>
  <c r="AB23" i="66"/>
  <c r="AA23" i="66"/>
  <c r="Z23" i="66"/>
  <c r="Y23" i="66"/>
  <c r="X23" i="66"/>
  <c r="W23" i="66"/>
  <c r="V23" i="66"/>
  <c r="U23" i="66"/>
  <c r="T23" i="66"/>
  <c r="S23" i="66"/>
  <c r="R23" i="66"/>
  <c r="Q23" i="66"/>
  <c r="P23" i="66"/>
  <c r="O23" i="66"/>
  <c r="N23" i="66"/>
  <c r="AK22" i="66"/>
  <c r="AJ22" i="66"/>
  <c r="AI22" i="66"/>
  <c r="AH22" i="66"/>
  <c r="AG22" i="66"/>
  <c r="AF22" i="66"/>
  <c r="AE22" i="66"/>
  <c r="AD22" i="66"/>
  <c r="AC22" i="66"/>
  <c r="AB22" i="66"/>
  <c r="AA22" i="66"/>
  <c r="Z22" i="66"/>
  <c r="Y22" i="66"/>
  <c r="X22" i="66"/>
  <c r="W22" i="66"/>
  <c r="V22" i="66"/>
  <c r="U22" i="66"/>
  <c r="T22" i="66"/>
  <c r="S22" i="66"/>
  <c r="R22" i="66"/>
  <c r="Q22" i="66"/>
  <c r="P22" i="66"/>
  <c r="O22" i="66"/>
  <c r="N22" i="66"/>
  <c r="AK21" i="66"/>
  <c r="AJ21" i="66"/>
  <c r="AI21" i="66"/>
  <c r="AH21" i="66"/>
  <c r="AG21" i="66"/>
  <c r="AF21" i="66"/>
  <c r="AE21" i="66"/>
  <c r="AD21" i="66"/>
  <c r="AC21" i="66"/>
  <c r="AB21" i="66"/>
  <c r="AA21" i="66"/>
  <c r="Z21" i="66"/>
  <c r="Y21" i="66"/>
  <c r="X21" i="66"/>
  <c r="W21" i="66"/>
  <c r="V21" i="66"/>
  <c r="U21" i="66"/>
  <c r="T21" i="66"/>
  <c r="S21" i="66"/>
  <c r="R21" i="66"/>
  <c r="Q21" i="66"/>
  <c r="P21" i="66"/>
  <c r="O21" i="66"/>
  <c r="N21" i="66"/>
  <c r="AK20" i="66"/>
  <c r="AJ20" i="66"/>
  <c r="AI20" i="66"/>
  <c r="AH20" i="66"/>
  <c r="AG20" i="66"/>
  <c r="AF20" i="66"/>
  <c r="AE20" i="66"/>
  <c r="AD20" i="66"/>
  <c r="AC20" i="66"/>
  <c r="AB20" i="66"/>
  <c r="AA20" i="66"/>
  <c r="Z20" i="66"/>
  <c r="Y20" i="66"/>
  <c r="X20" i="66"/>
  <c r="W20" i="66"/>
  <c r="V20" i="66"/>
  <c r="U20" i="66"/>
  <c r="T20" i="66"/>
  <c r="S20" i="66"/>
  <c r="R20" i="66"/>
  <c r="Q20" i="66"/>
  <c r="P20" i="66"/>
  <c r="O20" i="66"/>
  <c r="N20" i="66"/>
  <c r="AK19" i="66"/>
  <c r="AJ19" i="66"/>
  <c r="AI19" i="66"/>
  <c r="AH19" i="66"/>
  <c r="AG19" i="66"/>
  <c r="AF19" i="66"/>
  <c r="AE19" i="66"/>
  <c r="AD19" i="66"/>
  <c r="AC19" i="66"/>
  <c r="AB19" i="66"/>
  <c r="AA19" i="66"/>
  <c r="Z19" i="66"/>
  <c r="Y19" i="66"/>
  <c r="X19" i="66"/>
  <c r="W19" i="66"/>
  <c r="V19" i="66"/>
  <c r="U19" i="66"/>
  <c r="T19" i="66"/>
  <c r="S19" i="66"/>
  <c r="R19" i="66"/>
  <c r="Q19" i="66"/>
  <c r="P19" i="66"/>
  <c r="O19" i="66"/>
  <c r="N19" i="66"/>
  <c r="AK18" i="66"/>
  <c r="AJ18" i="66"/>
  <c r="AI18" i="66"/>
  <c r="AH18" i="66"/>
  <c r="AG18" i="66"/>
  <c r="AF18" i="66"/>
  <c r="AE18" i="66"/>
  <c r="AD18" i="66"/>
  <c r="AC18" i="66"/>
  <c r="AB18" i="66"/>
  <c r="AA18" i="66"/>
  <c r="Z18" i="66"/>
  <c r="Y18" i="66"/>
  <c r="X18" i="66"/>
  <c r="W18" i="66"/>
  <c r="V18" i="66"/>
  <c r="U18" i="66"/>
  <c r="T18" i="66"/>
  <c r="S18" i="66"/>
  <c r="R18" i="66"/>
  <c r="Q18" i="66"/>
  <c r="P18" i="66"/>
  <c r="O18" i="66"/>
  <c r="N18" i="66"/>
  <c r="AK17" i="66"/>
  <c r="AJ17" i="66"/>
  <c r="AI17" i="66"/>
  <c r="AH17" i="66"/>
  <c r="AG17" i="66"/>
  <c r="AF17" i="66"/>
  <c r="AE17" i="66"/>
  <c r="AD17" i="66"/>
  <c r="AC17" i="66"/>
  <c r="AB17" i="66"/>
  <c r="AA17" i="66"/>
  <c r="Z17" i="66"/>
  <c r="Y17" i="66"/>
  <c r="X17" i="66"/>
  <c r="W17" i="66"/>
  <c r="V17" i="66"/>
  <c r="U17" i="66"/>
  <c r="T17" i="66"/>
  <c r="S17" i="66"/>
  <c r="R17" i="66"/>
  <c r="Q17" i="66"/>
  <c r="P17" i="66"/>
  <c r="O17" i="66"/>
  <c r="N17" i="66"/>
  <c r="AK16" i="66"/>
  <c r="AJ16" i="66"/>
  <c r="AI16" i="66"/>
  <c r="AH16" i="66"/>
  <c r="AG16" i="66"/>
  <c r="AF16" i="66"/>
  <c r="AE16" i="66"/>
  <c r="AD16" i="66"/>
  <c r="AC16" i="66"/>
  <c r="AB16" i="66"/>
  <c r="AA16" i="66"/>
  <c r="Z16" i="66"/>
  <c r="Y16" i="66"/>
  <c r="X16" i="66"/>
  <c r="W16" i="66"/>
  <c r="V16" i="66"/>
  <c r="U16" i="66"/>
  <c r="T16" i="66"/>
  <c r="S16" i="66"/>
  <c r="R16" i="66"/>
  <c r="Q16" i="66"/>
  <c r="P16" i="66"/>
  <c r="O16" i="66"/>
  <c r="N16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AK14" i="66"/>
  <c r="AJ14" i="66"/>
  <c r="AI14" i="66"/>
  <c r="AH14" i="66"/>
  <c r="AG14" i="66"/>
  <c r="AF14" i="66"/>
  <c r="AE14" i="66"/>
  <c r="AD14" i="66"/>
  <c r="AC14" i="66"/>
  <c r="AB14" i="66"/>
  <c r="AA14" i="66"/>
  <c r="Z14" i="66"/>
  <c r="Y14" i="66"/>
  <c r="X14" i="66"/>
  <c r="W14" i="66"/>
  <c r="V14" i="66"/>
  <c r="U14" i="66"/>
  <c r="T14" i="66"/>
  <c r="S14" i="66"/>
  <c r="R14" i="66"/>
  <c r="Q14" i="66"/>
  <c r="P14" i="66"/>
  <c r="O14" i="66"/>
  <c r="N14" i="66"/>
  <c r="AK13" i="66"/>
  <c r="AJ13" i="66"/>
  <c r="AI13" i="66"/>
  <c r="AH13" i="66"/>
  <c r="AG13" i="66"/>
  <c r="AF13" i="66"/>
  <c r="AE13" i="66"/>
  <c r="AD13" i="66"/>
  <c r="AC13" i="66"/>
  <c r="AB13" i="66"/>
  <c r="AA13" i="66"/>
  <c r="Z13" i="66"/>
  <c r="Y13" i="66"/>
  <c r="X13" i="66"/>
  <c r="W13" i="66"/>
  <c r="V13" i="66"/>
  <c r="U13" i="66"/>
  <c r="T13" i="66"/>
  <c r="S13" i="66"/>
  <c r="R13" i="66"/>
  <c r="Q13" i="66"/>
  <c r="P13" i="66"/>
  <c r="O13" i="66"/>
  <c r="N13" i="66"/>
  <c r="AK12" i="66"/>
  <c r="AJ12" i="66"/>
  <c r="AI12" i="66"/>
  <c r="AH12" i="66"/>
  <c r="AG12" i="66"/>
  <c r="AF12" i="66"/>
  <c r="AE12" i="66"/>
  <c r="AD12" i="66"/>
  <c r="AC12" i="66"/>
  <c r="AB12" i="66"/>
  <c r="AA12" i="66"/>
  <c r="Z12" i="66"/>
  <c r="Y12" i="66"/>
  <c r="X12" i="66"/>
  <c r="W12" i="66"/>
  <c r="V12" i="66"/>
  <c r="U12" i="66"/>
  <c r="T12" i="66"/>
  <c r="S12" i="66"/>
  <c r="R12" i="66"/>
  <c r="Q12" i="66"/>
  <c r="P12" i="66"/>
  <c r="O12" i="66"/>
  <c r="N12" i="66"/>
  <c r="AK11" i="66"/>
  <c r="AJ11" i="66"/>
  <c r="AI11" i="66"/>
  <c r="AH11" i="66"/>
  <c r="AG11" i="66"/>
  <c r="AF11" i="66"/>
  <c r="AE11" i="66"/>
  <c r="AD11" i="66"/>
  <c r="T14" i="64"/>
  <c r="AC11" i="66"/>
  <c r="AB11" i="66"/>
  <c r="AA11" i="66"/>
  <c r="Z11" i="66"/>
  <c r="Y11" i="66"/>
  <c r="X11" i="66"/>
  <c r="W11" i="66"/>
  <c r="V11" i="66"/>
  <c r="U11" i="66"/>
  <c r="T11" i="66"/>
  <c r="T9" i="64"/>
  <c r="S11" i="66"/>
  <c r="R11" i="66"/>
  <c r="T8" i="64"/>
  <c r="Q11" i="66"/>
  <c r="P11" i="66"/>
  <c r="T7" i="64"/>
  <c r="O11" i="66"/>
  <c r="N11" i="66"/>
  <c r="N30" i="66"/>
  <c r="N31" i="66"/>
  <c r="U6" i="64"/>
  <c r="AA6" i="64"/>
  <c r="T6" i="64"/>
  <c r="AK10" i="66"/>
  <c r="AJ10" i="66"/>
  <c r="AI10" i="66"/>
  <c r="AH10" i="66"/>
  <c r="AH30" i="66"/>
  <c r="AH31" i="66"/>
  <c r="U16" i="64"/>
  <c r="AA16" i="64"/>
  <c r="AG10" i="66"/>
  <c r="AF10" i="66"/>
  <c r="AF30" i="66"/>
  <c r="AF31" i="66"/>
  <c r="U15" i="64"/>
  <c r="AA15" i="64"/>
  <c r="AE10" i="66"/>
  <c r="AD10" i="66"/>
  <c r="AC10" i="66"/>
  <c r="AB10" i="66"/>
  <c r="AA10" i="66"/>
  <c r="Z10" i="66"/>
  <c r="Z30" i="66"/>
  <c r="Z31" i="66"/>
  <c r="U12" i="64"/>
  <c r="AA12" i="64"/>
  <c r="Y10" i="66"/>
  <c r="X10" i="66"/>
  <c r="W10" i="66"/>
  <c r="V10" i="66"/>
  <c r="T10" i="64"/>
  <c r="U10" i="66"/>
  <c r="T30" i="66"/>
  <c r="T31" i="66"/>
  <c r="U9" i="64"/>
  <c r="AA9" i="64"/>
  <c r="T10" i="66"/>
  <c r="S10" i="66"/>
  <c r="R10" i="66"/>
  <c r="Q10" i="66"/>
  <c r="O10" i="66"/>
  <c r="C2" i="67"/>
  <c r="P9" i="67"/>
  <c r="P29" i="67"/>
  <c r="P31" i="67"/>
  <c r="Q9" i="67"/>
  <c r="R9" i="67"/>
  <c r="S9" i="67"/>
  <c r="T9" i="67"/>
  <c r="U9" i="67"/>
  <c r="V9" i="67"/>
  <c r="W9" i="67"/>
  <c r="X9" i="67"/>
  <c r="Y9" i="67"/>
  <c r="Z9" i="67"/>
  <c r="AA9" i="67"/>
  <c r="AB9" i="67"/>
  <c r="AC9" i="67"/>
  <c r="AD9" i="67"/>
  <c r="AE9" i="67"/>
  <c r="AF9" i="67"/>
  <c r="AG9" i="67"/>
  <c r="AH9" i="67"/>
  <c r="AI9" i="67"/>
  <c r="AJ9" i="67"/>
  <c r="AK9" i="67"/>
  <c r="AL9" i="67"/>
  <c r="AM9" i="67"/>
  <c r="P10" i="67"/>
  <c r="Q10" i="67"/>
  <c r="R10" i="67"/>
  <c r="S10" i="67"/>
  <c r="T10" i="67"/>
  <c r="U10" i="67"/>
  <c r="V10" i="67"/>
  <c r="W10" i="67"/>
  <c r="X10" i="67"/>
  <c r="X29" i="67"/>
  <c r="X31" i="67"/>
  <c r="Y10" i="67"/>
  <c r="Z10" i="67"/>
  <c r="AA10" i="67"/>
  <c r="AB10" i="67"/>
  <c r="AB29" i="67"/>
  <c r="AB31" i="67"/>
  <c r="AC10" i="67"/>
  <c r="AD10" i="67"/>
  <c r="AE10" i="67"/>
  <c r="AF10" i="67"/>
  <c r="AF29" i="67"/>
  <c r="AF31" i="67"/>
  <c r="AG10" i="67"/>
  <c r="AH10" i="67"/>
  <c r="AI10" i="67"/>
  <c r="AJ10" i="67"/>
  <c r="AJ29" i="67"/>
  <c r="AJ31" i="67"/>
  <c r="AK10" i="67"/>
  <c r="AL10" i="67"/>
  <c r="AM10" i="67"/>
  <c r="P11" i="67"/>
  <c r="Q11" i="67"/>
  <c r="R11" i="67"/>
  <c r="R29" i="67"/>
  <c r="R31" i="67"/>
  <c r="S11" i="67"/>
  <c r="T11" i="67"/>
  <c r="T29" i="67"/>
  <c r="T31" i="67"/>
  <c r="U11" i="67"/>
  <c r="V11" i="67"/>
  <c r="W11" i="67"/>
  <c r="X11" i="67"/>
  <c r="Y11" i="67"/>
  <c r="Z11" i="67"/>
  <c r="Z29" i="67"/>
  <c r="Z31" i="67"/>
  <c r="AA11" i="67"/>
  <c r="AB11" i="67"/>
  <c r="AC11" i="67"/>
  <c r="AD11" i="67"/>
  <c r="AE11" i="67"/>
  <c r="AF11" i="67"/>
  <c r="AG11" i="67"/>
  <c r="AH11" i="67"/>
  <c r="AH29" i="67"/>
  <c r="AH31" i="67"/>
  <c r="AI11" i="67"/>
  <c r="AJ11" i="67"/>
  <c r="AK11" i="67"/>
  <c r="AL11" i="67"/>
  <c r="AM11" i="67"/>
  <c r="P12" i="67"/>
  <c r="Q12" i="67"/>
  <c r="R12" i="67"/>
  <c r="S12" i="67"/>
  <c r="T12" i="67"/>
  <c r="U12" i="67"/>
  <c r="V12" i="67"/>
  <c r="V29" i="67"/>
  <c r="V31" i="67"/>
  <c r="W12" i="67"/>
  <c r="X12" i="67"/>
  <c r="Y12" i="67"/>
  <c r="Z12" i="67"/>
  <c r="AA12" i="67"/>
  <c r="AB12" i="67"/>
  <c r="AC12" i="67"/>
  <c r="AD12" i="67"/>
  <c r="AD29" i="67"/>
  <c r="AD31" i="67"/>
  <c r="AE12" i="67"/>
  <c r="AF12" i="67"/>
  <c r="AG12" i="67"/>
  <c r="AH12" i="67"/>
  <c r="AI12" i="67"/>
  <c r="AJ12" i="67"/>
  <c r="AK12" i="67"/>
  <c r="AL12" i="67"/>
  <c r="AL29" i="67"/>
  <c r="AL31" i="67"/>
  <c r="AM12" i="67"/>
  <c r="P13" i="67"/>
  <c r="Q13" i="67"/>
  <c r="R13" i="67"/>
  <c r="S13" i="67"/>
  <c r="T13" i="67"/>
  <c r="U13" i="67"/>
  <c r="V13" i="67"/>
  <c r="W13" i="67"/>
  <c r="X13" i="67"/>
  <c r="Y13" i="67"/>
  <c r="Z13" i="67"/>
  <c r="AA13" i="67"/>
  <c r="AB13" i="67"/>
  <c r="AC13" i="67"/>
  <c r="AD13" i="67"/>
  <c r="AE13" i="67"/>
  <c r="AF13" i="67"/>
  <c r="AG13" i="67"/>
  <c r="AH13" i="67"/>
  <c r="AI13" i="67"/>
  <c r="AJ13" i="67"/>
  <c r="AK13" i="67"/>
  <c r="AL13" i="67"/>
  <c r="AM13" i="67"/>
  <c r="P14" i="67"/>
  <c r="Q14" i="67"/>
  <c r="R14" i="67"/>
  <c r="S14" i="67"/>
  <c r="T14" i="67"/>
  <c r="U14" i="67"/>
  <c r="V14" i="67"/>
  <c r="W14" i="67"/>
  <c r="X14" i="67"/>
  <c r="Y14" i="67"/>
  <c r="Z14" i="67"/>
  <c r="AA14" i="67"/>
  <c r="AB14" i="67"/>
  <c r="AC14" i="67"/>
  <c r="AD14" i="67"/>
  <c r="AE14" i="67"/>
  <c r="AF14" i="67"/>
  <c r="AG14" i="67"/>
  <c r="AH14" i="67"/>
  <c r="AI14" i="67"/>
  <c r="AJ14" i="67"/>
  <c r="AK14" i="67"/>
  <c r="AL14" i="67"/>
  <c r="AM14" i="67"/>
  <c r="P15" i="67"/>
  <c r="Q15" i="67"/>
  <c r="R15" i="67"/>
  <c r="S15" i="67"/>
  <c r="T15" i="67"/>
  <c r="U15" i="67"/>
  <c r="V15" i="67"/>
  <c r="W15" i="67"/>
  <c r="X15" i="67"/>
  <c r="Y15" i="67"/>
  <c r="Z15" i="67"/>
  <c r="AA15" i="67"/>
  <c r="AB15" i="67"/>
  <c r="AC15" i="67"/>
  <c r="AD15" i="67"/>
  <c r="AE15" i="67"/>
  <c r="AF15" i="67"/>
  <c r="AG15" i="67"/>
  <c r="AH15" i="67"/>
  <c r="AI15" i="67"/>
  <c r="AJ15" i="67"/>
  <c r="AK15" i="67"/>
  <c r="AL15" i="67"/>
  <c r="AM15" i="67"/>
  <c r="P16" i="67"/>
  <c r="Q16" i="67"/>
  <c r="R16" i="67"/>
  <c r="S16" i="67"/>
  <c r="T16" i="67"/>
  <c r="U16" i="67"/>
  <c r="V16" i="67"/>
  <c r="W16" i="67"/>
  <c r="X16" i="67"/>
  <c r="Y16" i="67"/>
  <c r="Z16" i="67"/>
  <c r="AA16" i="67"/>
  <c r="AB16" i="67"/>
  <c r="AC16" i="67"/>
  <c r="AD16" i="67"/>
  <c r="AE16" i="67"/>
  <c r="AF16" i="67"/>
  <c r="AG16" i="67"/>
  <c r="AH16" i="67"/>
  <c r="AI16" i="67"/>
  <c r="AJ16" i="67"/>
  <c r="AK16" i="67"/>
  <c r="AL16" i="67"/>
  <c r="AM16" i="67"/>
  <c r="P17" i="67"/>
  <c r="Q17" i="67"/>
  <c r="R17" i="67"/>
  <c r="S17" i="67"/>
  <c r="T17" i="67"/>
  <c r="U17" i="67"/>
  <c r="V17" i="67"/>
  <c r="W17" i="67"/>
  <c r="X17" i="67"/>
  <c r="Y17" i="67"/>
  <c r="Z17" i="67"/>
  <c r="AA17" i="67"/>
  <c r="AB17" i="67"/>
  <c r="AC17" i="67"/>
  <c r="AD17" i="67"/>
  <c r="AE17" i="67"/>
  <c r="AF17" i="67"/>
  <c r="AG17" i="67"/>
  <c r="AH17" i="67"/>
  <c r="AI17" i="67"/>
  <c r="AJ17" i="67"/>
  <c r="AK17" i="67"/>
  <c r="AL17" i="67"/>
  <c r="AM17" i="67"/>
  <c r="P18" i="67"/>
  <c r="Q18" i="67"/>
  <c r="R18" i="67"/>
  <c r="S18" i="67"/>
  <c r="T18" i="67"/>
  <c r="U18" i="67"/>
  <c r="V18" i="67"/>
  <c r="W18" i="67"/>
  <c r="X18" i="67"/>
  <c r="Y18" i="67"/>
  <c r="Z18" i="67"/>
  <c r="AA18" i="67"/>
  <c r="AB18" i="67"/>
  <c r="AC18" i="67"/>
  <c r="AD18" i="67"/>
  <c r="AE18" i="67"/>
  <c r="AF18" i="67"/>
  <c r="AG18" i="67"/>
  <c r="AH18" i="67"/>
  <c r="AI18" i="67"/>
  <c r="AJ18" i="67"/>
  <c r="AK18" i="67"/>
  <c r="AL18" i="67"/>
  <c r="AM18" i="67"/>
  <c r="P19" i="67"/>
  <c r="Q19" i="67"/>
  <c r="R19" i="67"/>
  <c r="S19" i="67"/>
  <c r="T19" i="67"/>
  <c r="U19" i="67"/>
  <c r="V19" i="67"/>
  <c r="W19" i="67"/>
  <c r="X19" i="67"/>
  <c r="Y19" i="67"/>
  <c r="Z19" i="67"/>
  <c r="AA19" i="67"/>
  <c r="AB19" i="67"/>
  <c r="AC19" i="67"/>
  <c r="AD19" i="67"/>
  <c r="AE19" i="67"/>
  <c r="AF19" i="67"/>
  <c r="AG19" i="67"/>
  <c r="AH19" i="67"/>
  <c r="AI19" i="67"/>
  <c r="AJ19" i="67"/>
  <c r="AK19" i="67"/>
  <c r="AL19" i="67"/>
  <c r="AM19" i="67"/>
  <c r="P20" i="67"/>
  <c r="Q20" i="67"/>
  <c r="R20" i="67"/>
  <c r="S20" i="67"/>
  <c r="T20" i="67"/>
  <c r="U20" i="67"/>
  <c r="V20" i="67"/>
  <c r="W20" i="67"/>
  <c r="X20" i="67"/>
  <c r="Y20" i="67"/>
  <c r="Z20" i="67"/>
  <c r="AA20" i="67"/>
  <c r="AB20" i="67"/>
  <c r="AC20" i="67"/>
  <c r="AD20" i="67"/>
  <c r="AE20" i="67"/>
  <c r="AF20" i="67"/>
  <c r="AG20" i="67"/>
  <c r="AH20" i="67"/>
  <c r="AI20" i="67"/>
  <c r="AJ20" i="67"/>
  <c r="AK20" i="67"/>
  <c r="AL20" i="67"/>
  <c r="AM20" i="67"/>
  <c r="P21" i="67"/>
  <c r="Q21" i="67"/>
  <c r="R21" i="67"/>
  <c r="S21" i="67"/>
  <c r="T21" i="67"/>
  <c r="U21" i="67"/>
  <c r="V21" i="67"/>
  <c r="W21" i="67"/>
  <c r="X21" i="67"/>
  <c r="Y21" i="67"/>
  <c r="Z21" i="67"/>
  <c r="AA21" i="67"/>
  <c r="AB21" i="67"/>
  <c r="AC21" i="67"/>
  <c r="AD21" i="67"/>
  <c r="AE21" i="67"/>
  <c r="AF21" i="67"/>
  <c r="AG21" i="67"/>
  <c r="AH21" i="67"/>
  <c r="AI21" i="67"/>
  <c r="AJ21" i="67"/>
  <c r="AK21" i="67"/>
  <c r="AL21" i="67"/>
  <c r="AM21" i="67"/>
  <c r="P22" i="67"/>
  <c r="Q22" i="67"/>
  <c r="R22" i="67"/>
  <c r="S22" i="67"/>
  <c r="T22" i="67"/>
  <c r="U22" i="67"/>
  <c r="V22" i="67"/>
  <c r="W22" i="67"/>
  <c r="X22" i="67"/>
  <c r="Y22" i="67"/>
  <c r="Z22" i="67"/>
  <c r="AA22" i="67"/>
  <c r="AB22" i="67"/>
  <c r="AC22" i="67"/>
  <c r="AD22" i="67"/>
  <c r="AE22" i="67"/>
  <c r="AF22" i="67"/>
  <c r="AG22" i="67"/>
  <c r="AH22" i="67"/>
  <c r="AI22" i="67"/>
  <c r="AJ22" i="67"/>
  <c r="AK22" i="67"/>
  <c r="AL22" i="67"/>
  <c r="AM22" i="67"/>
  <c r="P23" i="67"/>
  <c r="Q23" i="67"/>
  <c r="R23" i="67"/>
  <c r="S23" i="67"/>
  <c r="T23" i="67"/>
  <c r="U23" i="67"/>
  <c r="V23" i="67"/>
  <c r="W23" i="67"/>
  <c r="X23" i="67"/>
  <c r="Y23" i="67"/>
  <c r="Z23" i="67"/>
  <c r="AA23" i="67"/>
  <c r="AB23" i="67"/>
  <c r="AC23" i="67"/>
  <c r="AD23" i="67"/>
  <c r="AE23" i="67"/>
  <c r="AF23" i="67"/>
  <c r="AG23" i="67"/>
  <c r="AH23" i="67"/>
  <c r="AI23" i="67"/>
  <c r="AJ23" i="67"/>
  <c r="AK23" i="67"/>
  <c r="AL23" i="67"/>
  <c r="AM23" i="67"/>
  <c r="P24" i="67"/>
  <c r="Q24" i="67"/>
  <c r="R24" i="67"/>
  <c r="S24" i="67"/>
  <c r="T24" i="67"/>
  <c r="U24" i="67"/>
  <c r="V24" i="67"/>
  <c r="W24" i="67"/>
  <c r="X24" i="67"/>
  <c r="Y24" i="67"/>
  <c r="Z24" i="67"/>
  <c r="AA24" i="67"/>
  <c r="AB24" i="67"/>
  <c r="AC24" i="67"/>
  <c r="AD24" i="67"/>
  <c r="AE24" i="67"/>
  <c r="AF24" i="67"/>
  <c r="AG24" i="67"/>
  <c r="AH24" i="67"/>
  <c r="AI24" i="67"/>
  <c r="AJ24" i="67"/>
  <c r="AK24" i="67"/>
  <c r="AL24" i="67"/>
  <c r="AM24" i="67"/>
  <c r="P25" i="67"/>
  <c r="Q25" i="67"/>
  <c r="R25" i="67"/>
  <c r="S25" i="67"/>
  <c r="T25" i="67"/>
  <c r="U25" i="67"/>
  <c r="V25" i="67"/>
  <c r="W25" i="67"/>
  <c r="X25" i="67"/>
  <c r="Y25" i="67"/>
  <c r="Z25" i="67"/>
  <c r="AA25" i="67"/>
  <c r="AB25" i="67"/>
  <c r="AC25" i="67"/>
  <c r="AD25" i="67"/>
  <c r="AE25" i="67"/>
  <c r="AF25" i="67"/>
  <c r="AG25" i="67"/>
  <c r="AH25" i="67"/>
  <c r="AI25" i="67"/>
  <c r="AJ25" i="67"/>
  <c r="AK25" i="67"/>
  <c r="AL25" i="67"/>
  <c r="AM25" i="67"/>
  <c r="P26" i="67"/>
  <c r="Q26" i="67"/>
  <c r="R26" i="67"/>
  <c r="S26" i="67"/>
  <c r="T26" i="67"/>
  <c r="U26" i="67"/>
  <c r="V26" i="67"/>
  <c r="W26" i="67"/>
  <c r="X26" i="67"/>
  <c r="Y26" i="67"/>
  <c r="Z26" i="67"/>
  <c r="AA26" i="67"/>
  <c r="AB26" i="67"/>
  <c r="AC26" i="67"/>
  <c r="AD26" i="67"/>
  <c r="AE26" i="67"/>
  <c r="AF26" i="67"/>
  <c r="AG26" i="67"/>
  <c r="AH26" i="67"/>
  <c r="AI26" i="67"/>
  <c r="AJ26" i="67"/>
  <c r="AK26" i="67"/>
  <c r="AL26" i="67"/>
  <c r="AM26" i="67"/>
  <c r="P27" i="67"/>
  <c r="Q27" i="67"/>
  <c r="R27" i="67"/>
  <c r="S27" i="67"/>
  <c r="T27" i="67"/>
  <c r="U27" i="67"/>
  <c r="V27" i="67"/>
  <c r="W27" i="67"/>
  <c r="X27" i="67"/>
  <c r="Y27" i="67"/>
  <c r="Z27" i="67"/>
  <c r="AA27" i="67"/>
  <c r="AB27" i="67"/>
  <c r="AC27" i="67"/>
  <c r="AD27" i="67"/>
  <c r="AE27" i="67"/>
  <c r="AF27" i="67"/>
  <c r="AG27" i="67"/>
  <c r="AH27" i="67"/>
  <c r="AI27" i="67"/>
  <c r="AJ27" i="67"/>
  <c r="AK27" i="67"/>
  <c r="AL27" i="67"/>
  <c r="AM27" i="67"/>
  <c r="P28" i="67"/>
  <c r="Q28" i="67"/>
  <c r="R28" i="67"/>
  <c r="S28" i="67"/>
  <c r="T28" i="67"/>
  <c r="U28" i="67"/>
  <c r="V28" i="67"/>
  <c r="W28" i="67"/>
  <c r="X28" i="67"/>
  <c r="Y28" i="67"/>
  <c r="Z28" i="67"/>
  <c r="AA28" i="67"/>
  <c r="AB28" i="67"/>
  <c r="AC28" i="67"/>
  <c r="AD28" i="67"/>
  <c r="AE28" i="67"/>
  <c r="AF28" i="67"/>
  <c r="AG28" i="67"/>
  <c r="AH28" i="67"/>
  <c r="AI28" i="67"/>
  <c r="AJ28" i="67"/>
  <c r="AK28" i="67"/>
  <c r="AL28" i="67"/>
  <c r="AM28" i="67"/>
  <c r="N29" i="67"/>
  <c r="N31" i="67"/>
  <c r="P30" i="67"/>
  <c r="R30" i="67"/>
  <c r="T30" i="67"/>
  <c r="V30" i="67"/>
  <c r="X30" i="67"/>
  <c r="Z30" i="67"/>
  <c r="AB30" i="67"/>
  <c r="AD30" i="67"/>
  <c r="AF30" i="67"/>
  <c r="AH30" i="67"/>
  <c r="AJ30" i="67"/>
  <c r="AL30" i="67"/>
  <c r="O7" i="64"/>
  <c r="O8" i="64"/>
  <c r="O9" i="64"/>
  <c r="O10" i="64"/>
  <c r="O11" i="64"/>
  <c r="O12" i="64"/>
  <c r="O13" i="64"/>
  <c r="O14" i="64"/>
  <c r="O15" i="64"/>
  <c r="O16" i="64"/>
  <c r="O17" i="64"/>
  <c r="I2" i="66"/>
  <c r="L30" i="66"/>
  <c r="L31" i="66"/>
  <c r="T17" i="64"/>
  <c r="F2" i="69"/>
  <c r="R30" i="66"/>
  <c r="R31" i="66"/>
  <c r="U8" i="64"/>
  <c r="AA8" i="64"/>
  <c r="R36" i="68"/>
  <c r="R37" i="68"/>
  <c r="W17" i="64"/>
  <c r="I2" i="69"/>
  <c r="L36" i="68"/>
  <c r="L37" i="68"/>
  <c r="W11" i="64"/>
  <c r="I36" i="68"/>
  <c r="I37" i="68"/>
  <c r="W8" i="64"/>
  <c r="O36" i="68"/>
  <c r="O37" i="68"/>
  <c r="W14" i="64"/>
  <c r="G36" i="68"/>
  <c r="G37" i="68"/>
  <c r="W6" i="64"/>
  <c r="Q36" i="68"/>
  <c r="Q37" i="68"/>
  <c r="W16" i="64"/>
  <c r="M36" i="68"/>
  <c r="M37" i="68"/>
  <c r="W12" i="64"/>
  <c r="N36" i="68"/>
  <c r="N37" i="68"/>
  <c r="W13" i="64"/>
  <c r="K36" i="68"/>
  <c r="K37" i="68"/>
  <c r="W10" i="64"/>
  <c r="J36" i="68"/>
  <c r="J37" i="68"/>
  <c r="W9" i="64"/>
  <c r="P36" i="68"/>
  <c r="P37" i="68"/>
  <c r="W15" i="64"/>
  <c r="AD30" i="66"/>
  <c r="AD31" i="66"/>
  <c r="U14" i="64"/>
  <c r="AA14" i="64"/>
  <c r="T16" i="64"/>
  <c r="V30" i="66"/>
  <c r="V31" i="66"/>
  <c r="U10" i="64"/>
  <c r="AA10" i="64"/>
  <c r="X30" i="66"/>
  <c r="X31" i="66"/>
  <c r="U11" i="64"/>
  <c r="AA11" i="64"/>
  <c r="T15" i="64"/>
  <c r="AB30" i="66"/>
  <c r="AB31" i="66"/>
  <c r="U13" i="64"/>
  <c r="AA13" i="64"/>
  <c r="AJ30" i="66"/>
  <c r="AJ31" i="66"/>
  <c r="U17" i="64"/>
  <c r="P30" i="66"/>
  <c r="P31" i="66"/>
  <c r="U7" i="64"/>
  <c r="AA7" i="64"/>
  <c r="AB7" i="64"/>
  <c r="P2" i="69"/>
  <c r="AA17" i="64"/>
  <c r="AB17" i="64"/>
  <c r="Z2" i="69"/>
  <c r="G2" i="69"/>
  <c r="T11" i="64"/>
  <c r="T13" i="64"/>
  <c r="AB15" i="64"/>
  <c r="X2" i="69"/>
  <c r="T12" i="64"/>
  <c r="AB14" i="64"/>
  <c r="W2" i="69"/>
  <c r="AB16" i="64"/>
  <c r="Y2" i="69"/>
  <c r="AB6" i="64"/>
  <c r="O2" i="69"/>
  <c r="AB10" i="64"/>
  <c r="S2" i="69"/>
  <c r="AB9" i="64"/>
  <c r="R2" i="69"/>
  <c r="AB11" i="64"/>
  <c r="T2" i="69"/>
  <c r="AB12" i="64"/>
  <c r="U2" i="69"/>
  <c r="AB13" i="64"/>
  <c r="V2" i="69"/>
  <c r="AB8" i="64"/>
  <c r="Q2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tanaka</author>
    <author>Kyoto</author>
  </authors>
  <commentList>
    <comment ref="P3" authorId="0" shapeId="0" xr:uid="{2B8E2369-C1A8-4FB6-ABA3-DF5CF1CDA827}">
      <text>
        <r>
          <rPr>
            <b/>
            <sz val="9"/>
            <color indexed="81"/>
            <rFont val="MS P ゴシック"/>
            <family val="3"/>
            <charset val="128"/>
          </rPr>
          <t>未配置の場合は公定価格における「管理者未配置減算」適用の対象となります。</t>
        </r>
      </text>
    </comment>
    <comment ref="AA4" authorId="1" shapeId="0" xr:uid="{396FB187-BEF3-4167-AC5E-39285F170FE6}">
      <text>
        <r>
          <rPr>
            <b/>
            <sz val="9"/>
            <color indexed="81"/>
            <rFont val="MS P ゴシック"/>
            <family val="3"/>
            <charset val="128"/>
          </rPr>
          <t>合計値から小数点第２位を切り捨て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nakajo</author>
  </authors>
  <commentList>
    <comment ref="B6" authorId="0" shapeId="0" xr:uid="{F4DB94AC-F7FF-4645-9732-06C9625A22AF}">
      <text>
        <r>
          <rPr>
            <b/>
            <sz val="12"/>
            <color indexed="10"/>
            <rFont val="MS P ゴシック"/>
            <family val="3"/>
            <charset val="128"/>
          </rPr>
          <t>本園に専従の常勤保育士以外の職員は入力しないでください。
（他の保育所又は 社会福祉施設等と兼務している常勤保育士は、本シートではなく、様式３に入力してください）
施設長、放課後児童クラブ担当は除きます。</t>
        </r>
      </text>
    </comment>
    <comment ref="D6" authorId="0" shapeId="0" xr:uid="{C00CED87-29FD-462F-9EEF-4B735C91714A}">
      <text>
        <r>
          <rPr>
            <b/>
            <sz val="12"/>
            <color indexed="81"/>
            <rFont val="MS P ゴシック"/>
            <family val="3"/>
            <charset val="128"/>
          </rPr>
          <t>勤務した月について○を入力してください。</t>
        </r>
      </text>
    </comment>
    <comment ref="B8" authorId="1" shapeId="0" xr:uid="{344F9625-90BD-4ACC-AC4E-DEF7A3B64290}">
      <text>
        <r>
          <rPr>
            <b/>
            <sz val="16"/>
            <color indexed="81"/>
            <rFont val="MS P ゴシック"/>
            <family val="3"/>
            <charset val="128"/>
          </rPr>
          <t>【誰でも通園コメント】
誰でも通園として配置された職員は、様式３（非専従の常勤＋非常勤）シートに記載してください。</t>
        </r>
      </text>
    </comment>
    <comment ref="G28" authorId="0" shapeId="0" xr:uid="{4B3FF964-6437-4153-AF99-D246C9C83D40}">
      <text>
        <r>
          <rPr>
            <b/>
            <sz val="12"/>
            <color indexed="81"/>
            <rFont val="MS P ゴシック"/>
            <family val="3"/>
            <charset val="128"/>
          </rPr>
          <t>各月の</t>
        </r>
        <r>
          <rPr>
            <b/>
            <sz val="12"/>
            <color indexed="10"/>
            <rFont val="MS P ゴシック"/>
            <family val="3"/>
            <charset val="128"/>
          </rPr>
          <t>勤務時間数</t>
        </r>
        <r>
          <rPr>
            <b/>
            <sz val="12"/>
            <color indexed="81"/>
            <rFont val="MS P ゴシック"/>
            <family val="3"/>
            <charset val="128"/>
          </rPr>
          <t>を入力してください。
（常勤の場合、就業規則で定める常勤職員の１箇月の勤務時間数）</t>
        </r>
      </text>
    </comment>
    <comment ref="G41" authorId="0" shapeId="0" xr:uid="{7850B94F-CD45-4C59-8039-699CC74A64A9}">
      <text>
        <r>
          <rPr>
            <b/>
            <sz val="12"/>
            <color indexed="81"/>
            <rFont val="MS P ゴシック"/>
            <family val="3"/>
            <charset val="128"/>
          </rPr>
          <t>各月の</t>
        </r>
        <r>
          <rPr>
            <b/>
            <sz val="12"/>
            <color indexed="10"/>
            <rFont val="MS P ゴシック"/>
            <family val="3"/>
            <charset val="128"/>
          </rPr>
          <t>勤務時間数</t>
        </r>
        <r>
          <rPr>
            <b/>
            <sz val="12"/>
            <color indexed="81"/>
            <rFont val="MS P ゴシック"/>
            <family val="3"/>
            <charset val="128"/>
          </rPr>
          <t>を入力してください。
（常勤の場合、就業規則で定める常勤職員の１箇月の勤務時間数）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Jyumpei Watanabe</author>
    <author>kyoto</author>
  </authors>
  <commentList>
    <comment ref="A5" authorId="0" shapeId="0" xr:uid="{F90159D8-A142-49AC-BBA7-ECCABFC648A9}">
      <text>
        <r>
          <rPr>
            <b/>
            <sz val="16"/>
            <color indexed="10"/>
            <rFont val="MS P ゴシック"/>
            <family val="3"/>
            <charset val="128"/>
          </rPr>
          <t>他の保育所又は社会福祉施設等と兼務</t>
        </r>
        <r>
          <rPr>
            <b/>
            <sz val="16"/>
            <color indexed="81"/>
            <rFont val="MS P ゴシック"/>
            <family val="3"/>
            <charset val="128"/>
          </rPr>
          <t xml:space="preserve">している常勤保育士は、
</t>
        </r>
        <r>
          <rPr>
            <b/>
            <sz val="16"/>
            <color indexed="10"/>
            <rFont val="MS P ゴシック"/>
            <family val="3"/>
            <charset val="128"/>
          </rPr>
          <t>本保育所の勤務時間数だけを水色網掛け箇所（Ｎ列～ＡＫ列）に直接入力</t>
        </r>
        <r>
          <rPr>
            <b/>
            <sz val="16"/>
            <color indexed="81"/>
            <rFont val="MS P ゴシック"/>
            <family val="3"/>
            <charset val="128"/>
          </rPr>
          <t>してください。
※</t>
        </r>
        <r>
          <rPr>
            <b/>
            <sz val="16"/>
            <color indexed="10"/>
            <rFont val="MS P ゴシック"/>
            <family val="3"/>
            <charset val="128"/>
          </rPr>
          <t>他の保育所又は社会福祉施設等の勤務時間は含まない</t>
        </r>
        <r>
          <rPr>
            <b/>
            <sz val="16"/>
            <color indexed="81"/>
            <rFont val="MS P ゴシック"/>
            <family val="3"/>
            <charset val="128"/>
          </rPr>
          <t>でください。</t>
        </r>
      </text>
    </comment>
    <comment ref="L6" authorId="1" shapeId="0" xr:uid="{685D3BC0-8E22-4122-BCB1-94AF72A336D5}">
      <text>
        <r>
          <rPr>
            <b/>
            <sz val="12"/>
            <color indexed="81"/>
            <rFont val="ＭＳ Ｐゴシック"/>
            <family val="3"/>
            <charset val="128"/>
          </rPr>
          <t>目安：１６４～１７３時間程度
　例）就業規則において週40時間と規定されている場合
　　　40時間×52週（年間の週間数）÷12月（年間の月数）＝173時間（小数点第1位四捨五入）</t>
        </r>
      </text>
    </comment>
    <comment ref="L7" authorId="1" shapeId="0" xr:uid="{2F0352C1-8E42-444C-BF36-1CA38891745A}">
      <text>
        <r>
          <rPr>
            <sz val="14"/>
            <color indexed="81"/>
            <rFont val="ＭＳ Ｐゴシック"/>
            <family val="3"/>
            <charset val="128"/>
          </rPr>
          <t>雇用契約等における1箇月あたりの勤務時間を入力してください。
変形労働時間を採用されている場合は、各月の勤務時間を直接入力してください。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C6" authorId="0" shapeId="0" xr:uid="{79633011-6440-4E33-9616-9833E5A20F36}">
      <text>
        <r>
          <rPr>
            <b/>
            <sz val="12"/>
            <color indexed="81"/>
            <rFont val="ＭＳ Ｐゴシック"/>
            <family val="3"/>
            <charset val="128"/>
          </rPr>
          <t>以前からの継続雇用の場合は，平成27年4月～と入力してください。</t>
        </r>
      </text>
    </comment>
    <comment ref="A30" authorId="0" shapeId="0" xr:uid="{7FD52F89-ED9D-42ED-BD8A-3A134968CF12}">
      <text>
        <r>
          <rPr>
            <b/>
            <sz val="12"/>
            <color indexed="81"/>
            <rFont val="ＭＳ Ｐゴシック"/>
            <family val="3"/>
            <charset val="128"/>
          </rPr>
          <t>目安：１６４～１７３時間程度
　例）就業規則において週40時間と規定されている場合
　　　40時間×52週（年間の週間数）÷12月（年間の月数）＝173時間（小数点第1位四捨五入）</t>
        </r>
      </text>
    </comment>
  </commentList>
</comments>
</file>

<file path=xl/sharedStrings.xml><?xml version="1.0" encoding="utf-8"?>
<sst xmlns="http://schemas.openxmlformats.org/spreadsheetml/2006/main" count="461" uniqueCount="159">
  <si>
    <t>対象月</t>
    <rPh sb="0" eb="2">
      <t>タイショウ</t>
    </rPh>
    <rPh sb="2" eb="3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</si>
  <si>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</si>
  <si>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</si>
  <si>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</si>
  <si>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</si>
  <si>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</si>
  <si>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</si>
  <si>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</si>
  <si>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</si>
  <si>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</si>
  <si>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</si>
  <si>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１月</t>
    <rPh sb="1" eb="2">
      <t>ツキ</t>
    </rPh>
    <phoneticPr fontId="1"/>
  </si>
  <si>
    <t>合計</t>
    <rPh sb="0" eb="1">
      <t>ゴウ</t>
    </rPh>
    <rPh sb="1" eb="2">
      <t>ケイ</t>
    </rPh>
    <phoneticPr fontId="1"/>
  </si>
  <si>
    <t>時間数合計（Ａ）</t>
    <rPh sb="0" eb="3">
      <t>ジカンスウ</t>
    </rPh>
    <rPh sb="3" eb="5">
      <t>ゴウケイ</t>
    </rPh>
    <phoneticPr fontId="1"/>
  </si>
  <si>
    <t>２月</t>
  </si>
  <si>
    <t>１歳児</t>
    <rPh sb="1" eb="3">
      <t>サイジ</t>
    </rPh>
    <phoneticPr fontId="1"/>
  </si>
  <si>
    <t>２歳児</t>
    <rPh sb="1" eb="3">
      <t>サイジ</t>
    </rPh>
    <phoneticPr fontId="1"/>
  </si>
  <si>
    <t>０歳児</t>
    <rPh sb="1" eb="3">
      <t>サイジ</t>
    </rPh>
    <phoneticPr fontId="1"/>
  </si>
  <si>
    <t>時間</t>
    <rPh sb="0" eb="2">
      <t>ジカン</t>
    </rPh>
    <phoneticPr fontId="1"/>
  </si>
  <si>
    <t>分</t>
    <rPh sb="0" eb="1">
      <t>ブン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</si>
  <si>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</si>
  <si>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</si>
  <si>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</si>
  <si>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</si>
  <si>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</si>
  <si>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</si>
  <si>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</si>
  <si>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</si>
  <si>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</si>
  <si>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</si>
  <si>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</si>
  <si>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</si>
  <si>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</si>
  <si>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</si>
  <si>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</si>
  <si>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</si>
  <si>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</si>
  <si>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</si>
  <si>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</si>
  <si>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</si>
  <si>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過不足</t>
    <rPh sb="0" eb="3">
      <t>カブソク</t>
    </rPh>
    <phoneticPr fontId="1"/>
  </si>
  <si>
    <t>雇用期間</t>
    <rPh sb="0" eb="2">
      <t>コヨウ</t>
    </rPh>
    <rPh sb="2" eb="4">
      <t>キカン</t>
    </rPh>
    <phoneticPr fontId="1"/>
  </si>
  <si>
    <t>月</t>
    <rPh sb="0" eb="1">
      <t>ガツ</t>
    </rPh>
    <phoneticPr fontId="1"/>
  </si>
  <si>
    <t>～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</si>
  <si>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</si>
  <si>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</si>
  <si>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○</t>
    <phoneticPr fontId="1"/>
  </si>
  <si>
    <t>保育園名</t>
    <phoneticPr fontId="1"/>
  </si>
  <si>
    <t>※水色の部分は計算式が入っているため，入力できません。</t>
    <phoneticPr fontId="1"/>
  </si>
  <si>
    <t>【非常勤の保育士】</t>
    <phoneticPr fontId="1"/>
  </si>
  <si>
    <t>番号</t>
    <phoneticPr fontId="1"/>
  </si>
  <si>
    <t>保育士</t>
    <phoneticPr fontId="1"/>
  </si>
  <si>
    <t>雇用期間</t>
    <phoneticPr fontId="1"/>
  </si>
  <si>
    <t>1月あたりの平均勤務時間</t>
    <phoneticPr fontId="1"/>
  </si>
  <si>
    <t>時間</t>
    <phoneticPr fontId="1"/>
  </si>
  <si>
    <t>分</t>
    <phoneticPr fontId="1"/>
  </si>
  <si>
    <t>平成</t>
    <phoneticPr fontId="1"/>
  </si>
  <si>
    <t>年</t>
    <phoneticPr fontId="1"/>
  </si>
  <si>
    <t>月</t>
    <phoneticPr fontId="1"/>
  </si>
  <si>
    <t>時間数合計（Ａ）</t>
    <phoneticPr fontId="1"/>
  </si>
  <si>
    <t>就業規則で定める常勤職員の1ヶ月の労働時間数（Ｂ）</t>
    <phoneticPr fontId="1"/>
  </si>
  <si>
    <t>常勤者換算（Ａ／Ｂ）（小数点２位を切り捨て　例： 1.46⇒1.4）</t>
    <phoneticPr fontId="1"/>
  </si>
  <si>
    <t>(B)-(A)</t>
    <phoneticPr fontId="1"/>
  </si>
  <si>
    <t>(単位:人）</t>
    <rPh sb="1" eb="3">
      <t>タンイ</t>
    </rPh>
    <rPh sb="4" eb="5">
      <t>ニン</t>
    </rPh>
    <phoneticPr fontId="1"/>
  </si>
  <si>
    <t>他市町村児童がいる場合は「○」を入力してください。</t>
    <rPh sb="0" eb="1">
      <t>タ</t>
    </rPh>
    <rPh sb="1" eb="4">
      <t>シチョウソン</t>
    </rPh>
    <rPh sb="4" eb="6">
      <t>ジドウ</t>
    </rPh>
    <rPh sb="9" eb="11">
      <t>バアイ</t>
    </rPh>
    <rPh sb="16" eb="18">
      <t>ニュウリョク</t>
    </rPh>
    <phoneticPr fontId="1"/>
  </si>
  <si>
    <r>
      <t xml:space="preserve">各月初日入所児童数
</t>
    </r>
    <r>
      <rPr>
        <b/>
        <sz val="10"/>
        <color indexed="10"/>
        <rFont val="ＭＳ Ｐゴシック"/>
        <family val="3"/>
        <charset val="128"/>
      </rPr>
      <t>（定員内外及び他市町村児童を含む。私的契約児は含まない。）</t>
    </r>
    <rPh sb="0" eb="2">
      <t>カクツキ</t>
    </rPh>
    <rPh sb="2" eb="4">
      <t>ショニチ</t>
    </rPh>
    <rPh sb="4" eb="6">
      <t>ニュウショ</t>
    </rPh>
    <rPh sb="6" eb="9">
      <t>ジドウスウ</t>
    </rPh>
    <rPh sb="11" eb="13">
      <t>テイイン</t>
    </rPh>
    <rPh sb="13" eb="15">
      <t>ナイガイ</t>
    </rPh>
    <rPh sb="15" eb="16">
      <t>オヨ</t>
    </rPh>
    <rPh sb="17" eb="18">
      <t>タ</t>
    </rPh>
    <rPh sb="18" eb="21">
      <t>シチョウソン</t>
    </rPh>
    <rPh sb="21" eb="23">
      <t>ジドウ</t>
    </rPh>
    <rPh sb="24" eb="25">
      <t>フク</t>
    </rPh>
    <rPh sb="27" eb="29">
      <t>シテキ</t>
    </rPh>
    <rPh sb="29" eb="31">
      <t>ケイヤク</t>
    </rPh>
    <rPh sb="31" eb="32">
      <t>ジ</t>
    </rPh>
    <rPh sb="33" eb="34">
      <t>フク</t>
    </rPh>
    <phoneticPr fontId="1"/>
  </si>
  <si>
    <t>1箇月あたりの勤務時間</t>
    <rPh sb="1" eb="2">
      <t>カ</t>
    </rPh>
    <rPh sb="2" eb="3">
      <t>ガツ</t>
    </rPh>
    <rPh sb="7" eb="9">
      <t>キンム</t>
    </rPh>
    <rPh sb="9" eb="11">
      <t>ジカン</t>
    </rPh>
    <phoneticPr fontId="1"/>
  </si>
  <si>
    <t>勤　　務　　時　　間</t>
    <rPh sb="0" eb="1">
      <t>ツトム</t>
    </rPh>
    <rPh sb="3" eb="4">
      <t>ツトム</t>
    </rPh>
    <rPh sb="6" eb="7">
      <t>トキ</t>
    </rPh>
    <rPh sb="9" eb="10">
      <t>アイダ</t>
    </rPh>
    <phoneticPr fontId="1"/>
  </si>
  <si>
    <t>Ａ型</t>
    <rPh sb="1" eb="2">
      <t>カタ</t>
    </rPh>
    <phoneticPr fontId="1"/>
  </si>
  <si>
    <t>Ｂ型</t>
    <rPh sb="1" eb="2">
      <t>カタ</t>
    </rPh>
    <phoneticPr fontId="1"/>
  </si>
  <si>
    <t>Ｃ型</t>
    <rPh sb="1" eb="2">
      <t>カタ</t>
    </rPh>
    <phoneticPr fontId="1"/>
  </si>
  <si>
    <t>左記以外の職員</t>
    <rPh sb="0" eb="2">
      <t>サキ</t>
    </rPh>
    <rPh sb="2" eb="4">
      <t>イガイ</t>
    </rPh>
    <rPh sb="5" eb="7">
      <t>ショクイン</t>
    </rPh>
    <phoneticPr fontId="1"/>
  </si>
  <si>
    <t>施設名</t>
    <rPh sb="0" eb="2">
      <t>シセツ</t>
    </rPh>
    <rPh sb="2" eb="3">
      <t>メイ</t>
    </rPh>
    <phoneticPr fontId="1"/>
  </si>
  <si>
    <t>保育士定数に充てることができる　　保育士の
合計</t>
    <rPh sb="0" eb="3">
      <t>ホイクシ</t>
    </rPh>
    <rPh sb="3" eb="5">
      <t>テイスウ</t>
    </rPh>
    <rPh sb="6" eb="7">
      <t>ア</t>
    </rPh>
    <rPh sb="17" eb="20">
      <t>ホイクシ</t>
    </rPh>
    <rPh sb="22" eb="23">
      <t>ゴウ</t>
    </rPh>
    <rPh sb="23" eb="24">
      <t>ケイ</t>
    </rPh>
    <phoneticPr fontId="1"/>
  </si>
  <si>
    <t>このうち常勤換算後の数</t>
    <phoneticPr fontId="1"/>
  </si>
  <si>
    <t>番号</t>
    <rPh sb="0" eb="2">
      <t>バンゴウ</t>
    </rPh>
    <phoneticPr fontId="1"/>
  </si>
  <si>
    <t>～</t>
    <phoneticPr fontId="1"/>
  </si>
  <si>
    <r>
      <t xml:space="preserve">
必要保育士数
</t>
    </r>
    <r>
      <rPr>
        <b/>
        <sz val="9"/>
        <rFont val="ＭＳ Ｐゴシック"/>
        <family val="3"/>
        <charset val="128"/>
      </rPr>
      <t>①(配置基準により算出)～+1の合計</t>
    </r>
    <rPh sb="1" eb="3">
      <t>ヒツヨウ</t>
    </rPh>
    <rPh sb="3" eb="5">
      <t>ホイク</t>
    </rPh>
    <rPh sb="5" eb="7">
      <t>シスウ</t>
    </rPh>
    <rPh sb="12" eb="14">
      <t>ハイチ</t>
    </rPh>
    <rPh sb="14" eb="16">
      <t>キジュン</t>
    </rPh>
    <rPh sb="19" eb="21">
      <t>サンシュツ</t>
    </rPh>
    <rPh sb="26" eb="28">
      <t>ゴウケイ</t>
    </rPh>
    <phoneticPr fontId="1"/>
  </si>
  <si>
    <t>３歳児</t>
    <phoneticPr fontId="1"/>
  </si>
  <si>
    <t>４歳児</t>
    <phoneticPr fontId="1"/>
  </si>
  <si>
    <t>５歳児</t>
    <phoneticPr fontId="1"/>
  </si>
  <si>
    <t>保育士
（氏名）</t>
    <rPh sb="0" eb="3">
      <t>ホイクシ</t>
    </rPh>
    <rPh sb="5" eb="7">
      <t>シメイ</t>
    </rPh>
    <phoneticPr fontId="1"/>
  </si>
  <si>
    <t>小規模Ａ・事業所内小規模Ａ型（特例保育）</t>
    <rPh sb="0" eb="3">
      <t>ショウキボ</t>
    </rPh>
    <rPh sb="5" eb="8">
      <t>ジギョウショ</t>
    </rPh>
    <rPh sb="8" eb="9">
      <t>ナイ</t>
    </rPh>
    <rPh sb="9" eb="12">
      <t>ショウキボ</t>
    </rPh>
    <rPh sb="13" eb="14">
      <t>カタ</t>
    </rPh>
    <rPh sb="15" eb="17">
      <t>トクレイ</t>
    </rPh>
    <rPh sb="17" eb="19">
      <t>ホイク</t>
    </rPh>
    <phoneticPr fontId="1"/>
  </si>
  <si>
    <t xml:space="preserve">
（管理者は含まない。）</t>
    <rPh sb="2" eb="5">
      <t>カンリシャ</t>
    </rPh>
    <rPh sb="6" eb="7">
      <t>フク</t>
    </rPh>
    <phoneticPr fontId="1"/>
  </si>
  <si>
    <t>（管理者は含まない。）</t>
    <phoneticPr fontId="1"/>
  </si>
  <si>
    <t>管理者の配置状況</t>
    <rPh sb="4" eb="6">
      <t>ハイチ</t>
    </rPh>
    <phoneticPr fontId="1"/>
  </si>
  <si>
    <t>事業所名</t>
    <rPh sb="0" eb="3">
      <t>ジギョウショ</t>
    </rPh>
    <rPh sb="3" eb="4">
      <t>メイ</t>
    </rPh>
    <phoneticPr fontId="1"/>
  </si>
  <si>
    <t>保育士（氏名）</t>
    <rPh sb="0" eb="3">
      <t>ホイクシ</t>
    </rPh>
    <rPh sb="4" eb="6">
      <t>シメイ</t>
    </rPh>
    <phoneticPr fontId="1"/>
  </si>
  <si>
    <t>勤　　務　　実　　績</t>
    <rPh sb="0" eb="1">
      <t>ツトム</t>
    </rPh>
    <rPh sb="3" eb="4">
      <t>ツトム</t>
    </rPh>
    <rPh sb="6" eb="7">
      <t>ジツ</t>
    </rPh>
    <rPh sb="9" eb="10">
      <t>セキ</t>
    </rPh>
    <phoneticPr fontId="1"/>
  </si>
  <si>
    <t>常勤職員数合計</t>
    <rPh sb="0" eb="2">
      <t>ジョウキン</t>
    </rPh>
    <rPh sb="2" eb="4">
      <t>ショクイン</t>
    </rPh>
    <rPh sb="4" eb="5">
      <t>スウ</t>
    </rPh>
    <rPh sb="5" eb="7">
      <t>ゴウケイ</t>
    </rPh>
    <phoneticPr fontId="1"/>
  </si>
  <si>
    <t>【保健師・看護師・准看護師】</t>
    <rPh sb="1" eb="3">
      <t>ホケン</t>
    </rPh>
    <rPh sb="3" eb="4">
      <t>シ</t>
    </rPh>
    <rPh sb="5" eb="7">
      <t>カンゴ</t>
    </rPh>
    <rPh sb="7" eb="8">
      <t>シ</t>
    </rPh>
    <rPh sb="9" eb="10">
      <t>ジュン</t>
    </rPh>
    <rPh sb="10" eb="12">
      <t>カンゴ</t>
    </rPh>
    <rPh sb="12" eb="13">
      <t>シ</t>
    </rPh>
    <phoneticPr fontId="1"/>
  </si>
  <si>
    <t>氏　名</t>
    <rPh sb="0" eb="1">
      <t>シ</t>
    </rPh>
    <rPh sb="2" eb="3">
      <t>メイ</t>
    </rPh>
    <phoneticPr fontId="1"/>
  </si>
  <si>
    <t>資格内容</t>
    <rPh sb="0" eb="2">
      <t>シカク</t>
    </rPh>
    <rPh sb="2" eb="4">
      <t>ナイヨウ</t>
    </rPh>
    <phoneticPr fontId="1"/>
  </si>
  <si>
    <t>就業規則で定める常勤職員の１箇月の勤務時間数</t>
    <rPh sb="0" eb="2">
      <t>シュウギョウ</t>
    </rPh>
    <rPh sb="2" eb="4">
      <t>キソク</t>
    </rPh>
    <rPh sb="5" eb="6">
      <t>サダ</t>
    </rPh>
    <rPh sb="8" eb="10">
      <t>ジョウキン</t>
    </rPh>
    <rPh sb="10" eb="12">
      <t>ショクイン</t>
    </rPh>
    <rPh sb="14" eb="15">
      <t>カ</t>
    </rPh>
    <rPh sb="15" eb="16">
      <t>ゲツ</t>
    </rPh>
    <rPh sb="17" eb="19">
      <t>キンム</t>
    </rPh>
    <rPh sb="19" eb="21">
      <t>ジカン</t>
    </rPh>
    <rPh sb="21" eb="22">
      <t>スウ</t>
    </rPh>
    <phoneticPr fontId="1"/>
  </si>
  <si>
    <t>保健師</t>
    <rPh sb="0" eb="2">
      <t>ホケン</t>
    </rPh>
    <rPh sb="2" eb="3">
      <t>シ</t>
    </rPh>
    <phoneticPr fontId="1"/>
  </si>
  <si>
    <t>看護師</t>
    <rPh sb="0" eb="2">
      <t>カンゴ</t>
    </rPh>
    <rPh sb="2" eb="3">
      <t>シ</t>
    </rPh>
    <phoneticPr fontId="1"/>
  </si>
  <si>
    <t>准看護師</t>
    <rPh sb="0" eb="1">
      <t>ジュン</t>
    </rPh>
    <rPh sb="1" eb="3">
      <t>カンゴ</t>
    </rPh>
    <rPh sb="3" eb="4">
      <t>シ</t>
    </rPh>
    <phoneticPr fontId="1"/>
  </si>
  <si>
    <t>職員数合計</t>
    <rPh sb="0" eb="2">
      <t>ショクイン</t>
    </rPh>
    <rPh sb="2" eb="3">
      <t>スウ</t>
    </rPh>
    <rPh sb="3" eb="4">
      <t>ゴウ</t>
    </rPh>
    <rPh sb="4" eb="5">
      <t>ケイ</t>
    </rPh>
    <phoneticPr fontId="1"/>
  </si>
  <si>
    <t>保健師又は看護師</t>
    <rPh sb="0" eb="3">
      <t>ホケンシ</t>
    </rPh>
    <rPh sb="3" eb="4">
      <t>マタ</t>
    </rPh>
    <rPh sb="5" eb="8">
      <t>カンゴシ</t>
    </rPh>
    <phoneticPr fontId="1"/>
  </si>
  <si>
    <t>（４桁コード）</t>
    <rPh sb="2" eb="3">
      <t>ケタ</t>
    </rPh>
    <phoneticPr fontId="1"/>
  </si>
  <si>
    <t>（4桁コード）</t>
    <rPh sb="2" eb="3">
      <t>ケタ</t>
    </rPh>
    <phoneticPr fontId="1"/>
  </si>
  <si>
    <t>4桁コード</t>
    <rPh sb="1" eb="2">
      <t>ケタ</t>
    </rPh>
    <phoneticPr fontId="1"/>
  </si>
  <si>
    <t>必要保育士数</t>
    <rPh sb="0" eb="2">
      <t>ヒツヨウ</t>
    </rPh>
    <rPh sb="2" eb="5">
      <t>ホイクシ</t>
    </rPh>
    <rPh sb="5" eb="6">
      <t>スウ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</si>
  <si>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</si>
  <si>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</si>
  <si>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常勤換算</t>
    <rPh sb="0" eb="2">
      <t>ジョウキン</t>
    </rPh>
    <rPh sb="2" eb="4">
      <t>カンサン</t>
    </rPh>
    <phoneticPr fontId="1"/>
  </si>
  <si>
    <t>保健師・看護師</t>
    <rPh sb="0" eb="3">
      <t>ホケンシ</t>
    </rPh>
    <rPh sb="4" eb="7">
      <t>カンゴシ</t>
    </rPh>
    <phoneticPr fontId="1"/>
  </si>
  <si>
    <t>※水色の部分は計算式が入っているため、入力できません。</t>
    <rPh sb="1" eb="3">
      <t>ミズイロ</t>
    </rPh>
    <rPh sb="4" eb="6">
      <t>ブブン</t>
    </rPh>
    <rPh sb="7" eb="9">
      <t>ケイサン</t>
    </rPh>
    <rPh sb="9" eb="10">
      <t>シキ</t>
    </rPh>
    <rPh sb="11" eb="12">
      <t>ハイ</t>
    </rPh>
    <rPh sb="19" eb="21">
      <t>ニュウリョク</t>
    </rPh>
    <phoneticPr fontId="1"/>
  </si>
  <si>
    <t>（左記のうち、当室の認定を受けた障害児数(内数)）</t>
    <rPh sb="1" eb="3">
      <t>サキ</t>
    </rPh>
    <rPh sb="7" eb="9">
      <t>トウシツ</t>
    </rPh>
    <rPh sb="10" eb="12">
      <t>ニンテイ</t>
    </rPh>
    <rPh sb="13" eb="14">
      <t>ウ</t>
    </rPh>
    <rPh sb="16" eb="18">
      <t>ショウガイ</t>
    </rPh>
    <rPh sb="18" eb="19">
      <t>ジ</t>
    </rPh>
    <rPh sb="19" eb="20">
      <t>スウ</t>
    </rPh>
    <rPh sb="21" eb="22">
      <t>ウチ</t>
    </rPh>
    <rPh sb="22" eb="23">
      <t>スウ</t>
    </rPh>
    <phoneticPr fontId="1"/>
  </si>
  <si>
    <t>（調理員、事務員等）</t>
    <rPh sb="1" eb="4">
      <t>チョウリイン</t>
    </rPh>
    <rPh sb="5" eb="9">
      <t>ジムイントウ</t>
    </rPh>
    <phoneticPr fontId="1"/>
  </si>
  <si>
    <t>※水色の部分は計算式が入っているため、入力できません</t>
    <phoneticPr fontId="1"/>
  </si>
  <si>
    <t>常勤専従　　　保育士 　</t>
    <rPh sb="0" eb="2">
      <t>ジョウキン</t>
    </rPh>
    <rPh sb="2" eb="4">
      <t>センジュウ</t>
    </rPh>
    <rPh sb="7" eb="10">
      <t>ホイクシ</t>
    </rPh>
    <phoneticPr fontId="1"/>
  </si>
  <si>
    <t>常勤非専従・
非常勤保育士</t>
    <rPh sb="0" eb="2">
      <t>ジョウキン</t>
    </rPh>
    <rPh sb="2" eb="5">
      <t>ヒセンジュウ</t>
    </rPh>
    <rPh sb="7" eb="10">
      <t>ヒジョウキン</t>
    </rPh>
    <rPh sb="10" eb="13">
      <t>ホイクシ</t>
    </rPh>
    <phoneticPr fontId="1"/>
  </si>
  <si>
    <r>
      <t>【常勤の</t>
    </r>
    <r>
      <rPr>
        <b/>
        <sz val="12"/>
        <color indexed="10"/>
        <rFont val="ＭＳ Ｐゴシック"/>
        <family val="3"/>
        <charset val="128"/>
      </rPr>
      <t>専従</t>
    </r>
    <r>
      <rPr>
        <b/>
        <sz val="12"/>
        <rFont val="ＭＳ Ｐゴシック"/>
        <family val="3"/>
        <charset val="128"/>
      </rPr>
      <t>保育士】</t>
    </r>
    <rPh sb="1" eb="3">
      <t>ジョウキン</t>
    </rPh>
    <rPh sb="4" eb="6">
      <t>センジュウ</t>
    </rPh>
    <rPh sb="6" eb="9">
      <t>ホイクシ</t>
    </rPh>
    <phoneticPr fontId="1"/>
  </si>
  <si>
    <t>【非専従の常勤保育士及び非常勤保育士】</t>
    <rPh sb="9" eb="10">
      <t>シ</t>
    </rPh>
    <rPh sb="17" eb="18">
      <t>シ</t>
    </rPh>
    <phoneticPr fontId="1"/>
  </si>
  <si>
    <t>教育補助者非常勤</t>
    <rPh sb="0" eb="2">
      <t>キョウイク</t>
    </rPh>
    <rPh sb="2" eb="5">
      <t>ホジョシャ</t>
    </rPh>
    <rPh sb="5" eb="8">
      <t>ヒジョウキン</t>
    </rPh>
    <phoneticPr fontId="1"/>
  </si>
  <si>
    <t>教育補助者のうち常勤換算後の数</t>
    <rPh sb="0" eb="2">
      <t>キョウイク</t>
    </rPh>
    <rPh sb="2" eb="5">
      <t>ホジョシャ</t>
    </rPh>
    <rPh sb="8" eb="10">
      <t>ジョウキン</t>
    </rPh>
    <rPh sb="10" eb="12">
      <t>カンサン</t>
    </rPh>
    <rPh sb="12" eb="13">
      <t>ゴ</t>
    </rPh>
    <rPh sb="14" eb="15">
      <t>カズ</t>
    </rPh>
    <phoneticPr fontId="1"/>
  </si>
  <si>
    <t>過不足（4月）</t>
    <rPh sb="0" eb="3">
      <t>カブソク</t>
    </rPh>
    <rPh sb="5" eb="6">
      <t>ガツ</t>
    </rPh>
    <phoneticPr fontId="1"/>
  </si>
  <si>
    <t>過不足（5月）</t>
    <rPh sb="0" eb="3">
      <t>カブソク</t>
    </rPh>
    <rPh sb="5" eb="6">
      <t>ガツ</t>
    </rPh>
    <phoneticPr fontId="1"/>
  </si>
  <si>
    <t>過不足（6月）</t>
    <rPh sb="0" eb="3">
      <t>カブソク</t>
    </rPh>
    <rPh sb="5" eb="6">
      <t>ガツ</t>
    </rPh>
    <phoneticPr fontId="1"/>
  </si>
  <si>
    <t>過不足（7月）</t>
    <rPh sb="0" eb="3">
      <t>カブソク</t>
    </rPh>
    <rPh sb="5" eb="6">
      <t>ガツ</t>
    </rPh>
    <phoneticPr fontId="1"/>
  </si>
  <si>
    <t>過不足（8月）</t>
    <rPh sb="0" eb="3">
      <t>カブソク</t>
    </rPh>
    <rPh sb="5" eb="6">
      <t>ガツ</t>
    </rPh>
    <phoneticPr fontId="1"/>
  </si>
  <si>
    <t>過不足（9月）</t>
    <rPh sb="0" eb="3">
      <t>カブソク</t>
    </rPh>
    <rPh sb="5" eb="6">
      <t>ガツ</t>
    </rPh>
    <phoneticPr fontId="1"/>
  </si>
  <si>
    <t>過不足（10月）</t>
    <rPh sb="0" eb="3">
      <t>カブソク</t>
    </rPh>
    <rPh sb="6" eb="7">
      <t>ガツ</t>
    </rPh>
    <phoneticPr fontId="1"/>
  </si>
  <si>
    <t>過不足（11月）</t>
    <rPh sb="0" eb="3">
      <t>カブソク</t>
    </rPh>
    <rPh sb="6" eb="7">
      <t>ガツ</t>
    </rPh>
    <phoneticPr fontId="1"/>
  </si>
  <si>
    <t>過不足（12月）</t>
    <rPh sb="0" eb="3">
      <t>カブソク</t>
    </rPh>
    <rPh sb="6" eb="7">
      <t>ガツ</t>
    </rPh>
    <phoneticPr fontId="1"/>
  </si>
  <si>
    <t>過不足（1月）</t>
    <rPh sb="0" eb="3">
      <t>カブソク</t>
    </rPh>
    <rPh sb="5" eb="6">
      <t>ガツ</t>
    </rPh>
    <phoneticPr fontId="1"/>
  </si>
  <si>
    <t>過不足（2月）</t>
    <rPh sb="0" eb="3">
      <t>カブソク</t>
    </rPh>
    <rPh sb="5" eb="6">
      <t>ガツ</t>
    </rPh>
    <phoneticPr fontId="1"/>
  </si>
  <si>
    <t>過不足（3月）</t>
    <rPh sb="0" eb="3">
      <t>カブソク</t>
    </rPh>
    <rPh sb="5" eb="6">
      <t>ガツ</t>
    </rPh>
    <phoneticPr fontId="1"/>
  </si>
  <si>
    <t>-</t>
    <phoneticPr fontId="1"/>
  </si>
  <si>
    <t>職員数合計（常勤換算値、小数点第２位まで表示）</t>
    <rPh sb="0" eb="2">
      <t>ショクイン</t>
    </rPh>
    <rPh sb="2" eb="3">
      <t>スウ</t>
    </rPh>
    <rPh sb="3" eb="4">
      <t>ゴウ</t>
    </rPh>
    <rPh sb="4" eb="5">
      <t>ケイ</t>
    </rPh>
    <phoneticPr fontId="1"/>
  </si>
  <si>
    <t>保育士とみなすことができる人数（小数点第２位まで表示）</t>
    <rPh sb="0" eb="3">
      <t>ホイクシ</t>
    </rPh>
    <rPh sb="13" eb="15">
      <t>ニンズウ</t>
    </rPh>
    <rPh sb="16" eb="19">
      <t>ショウスウテン</t>
    </rPh>
    <rPh sb="19" eb="20">
      <t>ダイ</t>
    </rPh>
    <rPh sb="21" eb="22">
      <t>イ</t>
    </rPh>
    <rPh sb="24" eb="26">
      <t>ヒョウジ</t>
    </rPh>
    <phoneticPr fontId="1"/>
  </si>
  <si>
    <t>常勤換算Ａ／Ｂ（小数点第２位まで表示）</t>
    <phoneticPr fontId="1"/>
  </si>
  <si>
    <t>1歳児配置改善加算の適用（ある場合は○）</t>
    <rPh sb="1" eb="3">
      <t>サイジ</t>
    </rPh>
    <rPh sb="3" eb="5">
      <t>ハイチ</t>
    </rPh>
    <rPh sb="5" eb="7">
      <t>カイゼン</t>
    </rPh>
    <rPh sb="7" eb="9">
      <t>カサン</t>
    </rPh>
    <rPh sb="10" eb="12">
      <t>テキヨウ</t>
    </rPh>
    <rPh sb="15" eb="17">
      <t>バアイ</t>
    </rPh>
    <phoneticPr fontId="1"/>
  </si>
  <si>
    <t>1歳児配置改善加算（4月）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</si>
  <si>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1歳児配置改善加算（5月）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</si>
  <si>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1歳児配置改善加算（6月）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</si>
  <si>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1歳児配置改善加算（7月）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</si>
  <si>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1歳児配置改善加算（8月）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</si>
  <si>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1歳児配置改善加算（9月）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</si>
  <si>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1歳児配置改善加算（10月）</t>
    <rPh sb="1" eb="3">
      <t>サイジ</t>
    </rPh>
    <rPh sb="3" eb="5">
      <t>ハイチ</t>
    </rPh>
    <rPh sb="5" eb="7">
      <t>カイゼン</t>
    </rPh>
    <rPh sb="7" eb="9">
      <t>カサン</t>
    </rPh>
    <rPh sb="12" eb="13">
      <t>ゲツ</t>
    </rPh>
    <phoneticPr fontId="1"/>
  </si>
  <si>
    <t>1歳児配置改善加算（11月）</t>
    <rPh sb="1" eb="3">
      <t>サイジ</t>
    </rPh>
    <rPh sb="3" eb="5">
      <t>ハイチ</t>
    </rPh>
    <rPh sb="5" eb="7">
      <t>カイゼン</t>
    </rPh>
    <rPh sb="7" eb="9">
      <t>カサン</t>
    </rPh>
    <rPh sb="12" eb="13">
      <t>ゲツ</t>
    </rPh>
    <phoneticPr fontId="1"/>
  </si>
  <si>
    <t>1歳児配置改善加算（12月）</t>
    <rPh sb="1" eb="3">
      <t>サイジ</t>
    </rPh>
    <rPh sb="3" eb="5">
      <t>ハイチ</t>
    </rPh>
    <rPh sb="5" eb="7">
      <t>カイゼン</t>
    </rPh>
    <rPh sb="7" eb="9">
      <t>カサン</t>
    </rPh>
    <rPh sb="12" eb="13">
      <t>ゲツ</t>
    </rPh>
    <phoneticPr fontId="1"/>
  </si>
  <si>
    <t>1歳児配置改善加算（1月）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</si>
  <si>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1歳児配置改善加算（2月）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</si>
  <si>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1歳児配置改善加算（3月）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</si>
  <si>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常勤職員勤務時間数</t>
    <rPh sb="0" eb="2">
      <t>ジョウキン</t>
    </rPh>
    <rPh sb="2" eb="4">
      <t>ショクイン</t>
    </rPh>
    <rPh sb="4" eb="6">
      <t>キンム</t>
    </rPh>
    <rPh sb="6" eb="8">
      <t>ジカン</t>
    </rPh>
    <rPh sb="8" eb="9">
      <t>スウ</t>
    </rPh>
    <phoneticPr fontId="1"/>
  </si>
  <si>
    <t>就業規則で定める常勤職員の1箇月の勤務時間数（Ｂ）</t>
    <rPh sb="0" eb="2">
      <t>シュウギョウ</t>
    </rPh>
    <rPh sb="2" eb="4">
      <t>キソク</t>
    </rPh>
    <rPh sb="5" eb="6">
      <t>サダ</t>
    </rPh>
    <rPh sb="8" eb="10">
      <t>ジョウキン</t>
    </rPh>
    <rPh sb="10" eb="12">
      <t>ショクイン</t>
    </rPh>
    <rPh sb="14" eb="16">
      <t>カゲツ</t>
    </rPh>
    <rPh sb="17" eb="19">
      <t>キンム</t>
    </rPh>
    <rPh sb="19" eb="21">
      <t>ジカン</t>
    </rPh>
    <rPh sb="21" eb="22">
      <t>スウ</t>
    </rPh>
    <phoneticPr fontId="1"/>
  </si>
  <si>
    <t>【専門職の活用（心理士、理学療法士、作業療法士、言語聴覚士等）】</t>
    <rPh sb="1" eb="3">
      <t>センモン</t>
    </rPh>
    <rPh sb="3" eb="4">
      <t>ショク</t>
    </rPh>
    <rPh sb="5" eb="7">
      <t>カツヨウ</t>
    </rPh>
    <rPh sb="8" eb="11">
      <t>シンリシ</t>
    </rPh>
    <rPh sb="12" eb="14">
      <t>リガク</t>
    </rPh>
    <rPh sb="14" eb="17">
      <t>リョウホウシ</t>
    </rPh>
    <rPh sb="18" eb="20">
      <t>サギョウ</t>
    </rPh>
    <rPh sb="20" eb="23">
      <t>リョウホウシ</t>
    </rPh>
    <rPh sb="24" eb="29">
      <t>ゲンゴチョウカクシ</t>
    </rPh>
    <rPh sb="29" eb="30">
      <t>トウ</t>
    </rPh>
    <phoneticPr fontId="1"/>
  </si>
  <si>
    <t>職種等</t>
    <rPh sb="0" eb="2">
      <t>ショクシュ</t>
    </rPh>
    <rPh sb="2" eb="3">
      <t>トウ</t>
    </rPh>
    <phoneticPr fontId="1"/>
  </si>
  <si>
    <t>臨床心理士
公認心理師</t>
    <rPh sb="0" eb="5">
      <t>リンショウシンリシ</t>
    </rPh>
    <rPh sb="6" eb="8">
      <t>コウニン</t>
    </rPh>
    <rPh sb="8" eb="10">
      <t>シンリ</t>
    </rPh>
    <rPh sb="10" eb="11">
      <t>シ</t>
    </rPh>
    <phoneticPr fontId="1"/>
  </si>
  <si>
    <t>その他
心理担当職員</t>
    <rPh sb="2" eb="3">
      <t>ホカ</t>
    </rPh>
    <rPh sb="4" eb="6">
      <t>シンリ</t>
    </rPh>
    <rPh sb="6" eb="8">
      <t>タントウ</t>
    </rPh>
    <rPh sb="8" eb="10">
      <t>ショクイン</t>
    </rPh>
    <phoneticPr fontId="1"/>
  </si>
  <si>
    <t>理学療法士
作業療法士
言語聴覚士</t>
    <rPh sb="0" eb="2">
      <t>リガク</t>
    </rPh>
    <rPh sb="2" eb="5">
      <t>リョウホウシ</t>
    </rPh>
    <rPh sb="6" eb="8">
      <t>サギョウ</t>
    </rPh>
    <rPh sb="8" eb="11">
      <t>リョウホウシ</t>
    </rPh>
    <rPh sb="12" eb="17">
      <t>ゲンゴチョウカクシ</t>
    </rPh>
    <phoneticPr fontId="1"/>
  </si>
  <si>
    <t>職員数合計（常勤換算値、小数点第２位まで表示）</t>
    <phoneticPr fontId="1"/>
  </si>
  <si>
    <t>保育士とみなすことができる人数（小数点第２位まで表示）</t>
    <phoneticPr fontId="1"/>
  </si>
  <si>
    <t>その他専門職
の配置</t>
    <rPh sb="2" eb="3">
      <t>ホカ</t>
    </rPh>
    <rPh sb="3" eb="5">
      <t>センモン</t>
    </rPh>
    <rPh sb="5" eb="6">
      <t>ショク</t>
    </rPh>
    <rPh sb="8" eb="10">
      <t>ハイチ</t>
    </rPh>
    <phoneticPr fontId="1"/>
  </si>
  <si>
    <t>その他専門職</t>
    <rPh sb="2" eb="3">
      <t>ホカ</t>
    </rPh>
    <rPh sb="3" eb="5">
      <t>センモン</t>
    </rPh>
    <rPh sb="5" eb="6">
      <t>ショク</t>
    </rPh>
    <phoneticPr fontId="1"/>
  </si>
  <si>
    <t>Ver.</t>
    <phoneticPr fontId="1"/>
  </si>
  <si>
    <t>R8.4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</si>
</sst>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80" formatCode="0.0_ "/>
    <numFmt numFmtId="181" formatCode="0.00_ "/>
    <numFmt numFmtId="183" formatCode="0.0"/>
    <numFmt numFmtId="186" formatCode="0_);[Red]\(0\)"/>
    <numFmt numFmtId="189" formatCode="#,###"/>
    <numFmt numFmtId="190" formatCode="#,##0_ "/>
    <numFmt numFmtId="191" formatCode="#,##0.0_ "/>
    <numFmt numFmtId="192" formatCode="0;\-0;;@"/>
    <numFmt numFmtId="196" formatCode="0.00_);[Red]\(0.00\)"/>
    <numFmt numFmtId="197" formatCode="#,##0.00_ "/>
  </numFmts>
  <fonts count="3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.5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6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10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6"/>
      <color indexed="10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C0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6" fillId="0" borderId="0">
      <alignment vertical="center"/>
    </xf>
  </cellStyleXfs>
  <cellXfs count="373">
    <xf numFmtId="0" fontId="0" fillId="0" borderId="0" xfId="0">
      <alignment vertical="center"/>
    </xf>
    <xf numFmtId="0" fontId="0" fillId="0" borderId="0" xfId="0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7" fillId="0" borderId="0" xfId="0" applyNumberFormat="1" applyFont="1" applyAlignment="1" applyProtection="1">
      <alignment horizontal="left" vertical="center"/>
    </xf>
    <xf numFmtId="0" fontId="9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186" fontId="0" fillId="0" borderId="0" xfId="0" applyNumberForma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186" fontId="6" fillId="0" borderId="2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  <protection locked="0"/>
    </xf>
    <xf numFmtId="189" fontId="2" fillId="2" borderId="3" xfId="0" applyNumberFormat="1" applyFont="1" applyFill="1" applyBorder="1" applyAlignment="1" applyProtection="1">
      <alignment vertical="center"/>
    </xf>
    <xf numFmtId="189" fontId="2" fillId="2" borderId="1" xfId="0" applyNumberFormat="1" applyFont="1" applyFill="1" applyBorder="1" applyAlignment="1" applyProtection="1">
      <alignment vertical="center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176" fontId="2" fillId="2" borderId="9" xfId="0" applyNumberFormat="1" applyFont="1" applyFill="1" applyBorder="1" applyAlignment="1" applyProtection="1">
      <alignment vertical="center"/>
    </xf>
    <xf numFmtId="176" fontId="2" fillId="2" borderId="10" xfId="0" applyNumberFormat="1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/>
    </xf>
    <xf numFmtId="0" fontId="4" fillId="0" borderId="9" xfId="0" applyFont="1" applyBorder="1" applyProtection="1">
      <alignment vertical="center"/>
      <protection locked="0"/>
    </xf>
    <xf numFmtId="0" fontId="0" fillId="0" borderId="15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8" xfId="0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0" fontId="18" fillId="0" borderId="19" xfId="0" applyNumberFormat="1" applyFont="1" applyBorder="1" applyAlignment="1" applyProtection="1">
      <alignment vertical="center" shrinkToFit="1"/>
    </xf>
    <xf numFmtId="0" fontId="18" fillId="0" borderId="0" xfId="0" applyNumberFormat="1" applyFont="1" applyBorder="1" applyAlignment="1" applyProtection="1">
      <alignment vertical="center" shrinkToFit="1"/>
    </xf>
    <xf numFmtId="176" fontId="2" fillId="2" borderId="13" xfId="0" applyNumberFormat="1" applyFont="1" applyFill="1" applyBorder="1" applyAlignment="1" applyProtection="1">
      <alignment vertical="center"/>
    </xf>
    <xf numFmtId="176" fontId="2" fillId="2" borderId="12" xfId="0" applyNumberFormat="1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horizontal="center" vertical="center" wrapText="1"/>
    </xf>
    <xf numFmtId="176" fontId="2" fillId="2" borderId="6" xfId="0" applyNumberFormat="1" applyFont="1" applyFill="1" applyBorder="1" applyAlignment="1" applyProtection="1">
      <alignment vertical="center"/>
    </xf>
    <xf numFmtId="176" fontId="2" fillId="2" borderId="20" xfId="0" applyNumberFormat="1" applyFont="1" applyFill="1" applyBorder="1" applyAlignment="1" applyProtection="1">
      <alignment vertical="center"/>
    </xf>
    <xf numFmtId="176" fontId="2" fillId="2" borderId="21" xfId="0" applyNumberFormat="1" applyFont="1" applyFill="1" applyBorder="1" applyAlignment="1" applyProtection="1">
      <alignment vertical="center"/>
    </xf>
    <xf numFmtId="176" fontId="2" fillId="2" borderId="22" xfId="0" applyNumberFormat="1" applyFont="1" applyFill="1" applyBorder="1" applyAlignment="1" applyProtection="1">
      <alignment vertical="center"/>
    </xf>
    <xf numFmtId="176" fontId="2" fillId="2" borderId="23" xfId="0" applyNumberFormat="1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191" fontId="2" fillId="2" borderId="24" xfId="0" applyNumberFormat="1" applyFont="1" applyFill="1" applyBorder="1" applyAlignment="1" applyProtection="1">
      <alignment vertical="center"/>
    </xf>
    <xf numFmtId="191" fontId="2" fillId="2" borderId="25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6" fillId="0" borderId="26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189" fontId="0" fillId="0" borderId="0" xfId="0" applyNumberFormat="1" applyProtection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vertical="center"/>
      <protection locked="0"/>
    </xf>
    <xf numFmtId="0" fontId="0" fillId="0" borderId="27" xfId="0" applyFont="1" applyFill="1" applyBorder="1" applyAlignment="1" applyProtection="1">
      <alignment vertical="center"/>
      <protection locked="0"/>
    </xf>
    <xf numFmtId="0" fontId="0" fillId="0" borderId="28" xfId="0" applyFont="1" applyFill="1" applyBorder="1" applyAlignment="1" applyProtection="1">
      <alignment vertical="center"/>
      <protection locked="0"/>
    </xf>
    <xf numFmtId="0" fontId="0" fillId="0" borderId="29" xfId="0" applyFont="1" applyFill="1" applyBorder="1" applyAlignment="1" applyProtection="1">
      <alignment vertical="center"/>
      <protection locked="0"/>
    </xf>
    <xf numFmtId="0" fontId="11" fillId="0" borderId="30" xfId="0" applyFont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 wrapText="1"/>
    </xf>
    <xf numFmtId="0" fontId="11" fillId="0" borderId="32" xfId="0" applyFont="1" applyBorder="1" applyAlignment="1" applyProtection="1">
      <alignment horizontal="center" vertical="center" wrapText="1"/>
    </xf>
    <xf numFmtId="191" fontId="2" fillId="2" borderId="33" xfId="0" applyNumberFormat="1" applyFont="1" applyFill="1" applyBorder="1" applyAlignment="1" applyProtection="1">
      <alignment vertical="center"/>
    </xf>
    <xf numFmtId="0" fontId="11" fillId="0" borderId="34" xfId="0" applyFont="1" applyFill="1" applyBorder="1" applyAlignment="1" applyProtection="1">
      <alignment horizontal="center" vertical="top" wrapText="1"/>
    </xf>
    <xf numFmtId="186" fontId="10" fillId="0" borderId="3" xfId="0" applyNumberFormat="1" applyFont="1" applyFill="1" applyBorder="1" applyAlignment="1" applyProtection="1">
      <alignment horizontal="center" vertical="center" wrapText="1"/>
    </xf>
    <xf numFmtId="186" fontId="11" fillId="0" borderId="35" xfId="0" applyNumberFormat="1" applyFont="1" applyFill="1" applyBorder="1" applyAlignment="1" applyProtection="1">
      <alignment vertical="top" wrapText="1"/>
    </xf>
    <xf numFmtId="186" fontId="11" fillId="0" borderId="36" xfId="0" applyNumberFormat="1" applyFont="1" applyFill="1" applyBorder="1" applyAlignment="1" applyProtection="1">
      <alignment vertical="top" wrapText="1"/>
    </xf>
    <xf numFmtId="0" fontId="10" fillId="0" borderId="37" xfId="0" applyFont="1" applyFill="1" applyBorder="1" applyAlignment="1" applyProtection="1">
      <alignment horizontal="center" vertical="center" wrapText="1"/>
    </xf>
    <xf numFmtId="0" fontId="11" fillId="0" borderId="38" xfId="0" applyFont="1" applyFill="1" applyBorder="1" applyAlignment="1" applyProtection="1">
      <alignment horizontal="center" vertical="top" wrapText="1"/>
    </xf>
    <xf numFmtId="190" fontId="2" fillId="0" borderId="3" xfId="0" applyNumberFormat="1" applyFont="1" applyFill="1" applyBorder="1" applyAlignment="1" applyProtection="1">
      <alignment vertical="center"/>
      <protection locked="0"/>
    </xf>
    <xf numFmtId="190" fontId="2" fillId="0" borderId="1" xfId="0" applyNumberFormat="1" applyFont="1" applyFill="1" applyBorder="1" applyAlignment="1" applyProtection="1">
      <alignment vertical="center"/>
      <protection locked="0"/>
    </xf>
    <xf numFmtId="0" fontId="11" fillId="0" borderId="39" xfId="0" applyFont="1" applyBorder="1" applyAlignment="1" applyProtection="1">
      <alignment horizontal="center" vertical="center" wrapText="1"/>
    </xf>
    <xf numFmtId="0" fontId="0" fillId="0" borderId="40" xfId="0" applyFont="1" applyFill="1" applyBorder="1" applyAlignment="1" applyProtection="1">
      <alignment vertical="center"/>
      <protection locked="0"/>
    </xf>
    <xf numFmtId="0" fontId="0" fillId="0" borderId="41" xfId="0" applyFont="1" applyFill="1" applyBorder="1" applyAlignment="1" applyProtection="1">
      <alignment vertical="center"/>
      <protection locked="0"/>
    </xf>
    <xf numFmtId="0" fontId="0" fillId="0" borderId="42" xfId="0" applyFont="1" applyFill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0" fontId="0" fillId="0" borderId="43" xfId="0" applyBorder="1" applyAlignment="1" applyProtection="1">
      <alignment horizontal="center" vertical="center"/>
    </xf>
    <xf numFmtId="176" fontId="2" fillId="2" borderId="9" xfId="0" applyNumberFormat="1" applyFont="1" applyFill="1" applyBorder="1" applyAlignment="1" applyProtection="1">
      <alignment vertical="center"/>
      <protection locked="0"/>
    </xf>
    <xf numFmtId="176" fontId="2" fillId="2" borderId="44" xfId="0" applyNumberFormat="1" applyFont="1" applyFill="1" applyBorder="1" applyAlignment="1" applyProtection="1">
      <alignment vertical="center"/>
      <protection locked="0"/>
    </xf>
    <xf numFmtId="176" fontId="2" fillId="2" borderId="13" xfId="0" applyNumberFormat="1" applyFont="1" applyFill="1" applyBorder="1" applyAlignment="1" applyProtection="1">
      <alignment vertical="center"/>
      <protection locked="0"/>
    </xf>
    <xf numFmtId="176" fontId="2" fillId="2" borderId="10" xfId="0" applyNumberFormat="1" applyFont="1" applyFill="1" applyBorder="1" applyAlignment="1" applyProtection="1">
      <alignment vertical="center"/>
      <protection locked="0"/>
    </xf>
    <xf numFmtId="176" fontId="2" fillId="2" borderId="4" xfId="0" applyNumberFormat="1" applyFont="1" applyFill="1" applyBorder="1" applyAlignment="1" applyProtection="1">
      <alignment vertical="center"/>
      <protection locked="0"/>
    </xf>
    <xf numFmtId="176" fontId="2" fillId="2" borderId="12" xfId="0" applyNumberFormat="1" applyFont="1" applyFill="1" applyBorder="1" applyAlignment="1" applyProtection="1">
      <alignment vertical="center"/>
      <protection locked="0"/>
    </xf>
    <xf numFmtId="176" fontId="2" fillId="2" borderId="20" xfId="0" applyNumberFormat="1" applyFont="1" applyFill="1" applyBorder="1" applyAlignment="1" applyProtection="1">
      <alignment vertical="center"/>
      <protection locked="0"/>
    </xf>
    <xf numFmtId="176" fontId="2" fillId="2" borderId="11" xfId="0" applyNumberFormat="1" applyFont="1" applyFill="1" applyBorder="1" applyAlignment="1" applyProtection="1">
      <alignment vertical="center"/>
      <protection locked="0"/>
    </xf>
    <xf numFmtId="176" fontId="2" fillId="2" borderId="21" xfId="0" applyNumberFormat="1" applyFont="1" applyFill="1" applyBorder="1" applyAlignment="1" applyProtection="1">
      <alignment vertical="center"/>
      <protection locked="0"/>
    </xf>
    <xf numFmtId="176" fontId="2" fillId="2" borderId="45" xfId="0" applyNumberFormat="1" applyFont="1" applyFill="1" applyBorder="1" applyAlignment="1" applyProtection="1">
      <alignment vertical="center"/>
      <protection locked="0"/>
    </xf>
    <xf numFmtId="176" fontId="2" fillId="2" borderId="46" xfId="0" applyNumberFormat="1" applyFont="1" applyFill="1" applyBorder="1" applyAlignment="1" applyProtection="1">
      <alignment vertical="center"/>
      <protection locked="0"/>
    </xf>
    <xf numFmtId="176" fontId="2" fillId="2" borderId="22" xfId="0" applyNumberFormat="1" applyFont="1" applyFill="1" applyBorder="1" applyAlignment="1" applyProtection="1">
      <alignment vertical="center"/>
      <protection locked="0"/>
    </xf>
    <xf numFmtId="176" fontId="2" fillId="2" borderId="2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 shrinkToFit="1"/>
    </xf>
    <xf numFmtId="189" fontId="3" fillId="0" borderId="47" xfId="0" applyNumberFormat="1" applyFont="1" applyFill="1" applyBorder="1" applyAlignment="1" applyProtection="1">
      <alignment horizontal="center" vertical="center" shrinkToFit="1"/>
      <protection locked="0"/>
    </xf>
    <xf numFmtId="18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191" fontId="2" fillId="3" borderId="24" xfId="0" applyNumberFormat="1" applyFont="1" applyFill="1" applyBorder="1" applyAlignment="1" applyProtection="1">
      <alignment vertical="center"/>
    </xf>
    <xf numFmtId="186" fontId="2" fillId="3" borderId="3" xfId="0" applyNumberFormat="1" applyFont="1" applyFill="1" applyBorder="1" applyAlignment="1" applyProtection="1">
      <alignment vertical="center"/>
      <protection locked="0"/>
    </xf>
    <xf numFmtId="186" fontId="2" fillId="3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1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92" fontId="6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4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0" borderId="50" xfId="0" applyNumberFormat="1" applyFont="1" applyBorder="1" applyAlignment="1" applyProtection="1">
      <alignment horizontal="center" vertical="center"/>
      <protection locked="0"/>
    </xf>
    <xf numFmtId="176" fontId="2" fillId="0" borderId="13" xfId="0" applyNumberFormat="1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176" fontId="2" fillId="0" borderId="49" xfId="0" applyNumberFormat="1" applyFont="1" applyBorder="1" applyAlignment="1" applyProtection="1">
      <alignment horizontal="center" vertical="center"/>
      <protection locked="0"/>
    </xf>
    <xf numFmtId="186" fontId="2" fillId="3" borderId="51" xfId="0" applyNumberFormat="1" applyFont="1" applyFill="1" applyBorder="1">
      <alignment vertical="center"/>
    </xf>
    <xf numFmtId="186" fontId="2" fillId="3" borderId="52" xfId="0" applyNumberFormat="1" applyFont="1" applyFill="1" applyBorder="1">
      <alignment vertical="center"/>
    </xf>
    <xf numFmtId="186" fontId="2" fillId="3" borderId="53" xfId="0" applyNumberFormat="1" applyFont="1" applyFill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180" fontId="27" fillId="0" borderId="4" xfId="0" applyNumberFormat="1" applyFont="1" applyBorder="1">
      <alignment vertical="center"/>
    </xf>
    <xf numFmtId="0" fontId="20" fillId="0" borderId="10" xfId="0" applyFont="1" applyBorder="1">
      <alignment vertical="center"/>
    </xf>
    <xf numFmtId="186" fontId="2" fillId="3" borderId="14" xfId="0" applyNumberFormat="1" applyFont="1" applyFill="1" applyBorder="1">
      <alignment vertical="center"/>
    </xf>
    <xf numFmtId="186" fontId="2" fillId="3" borderId="43" xfId="0" applyNumberFormat="1" applyFont="1" applyFill="1" applyBorder="1">
      <alignment vertical="center"/>
    </xf>
    <xf numFmtId="186" fontId="2" fillId="3" borderId="56" xfId="0" applyNumberFormat="1" applyFont="1" applyFill="1" applyBorder="1">
      <alignment vertical="center"/>
    </xf>
    <xf numFmtId="0" fontId="20" fillId="0" borderId="0" xfId="0" applyFont="1" applyAlignment="1">
      <alignment vertical="top" wrapText="1"/>
    </xf>
    <xf numFmtId="0" fontId="11" fillId="0" borderId="38" xfId="0" applyFont="1" applyBorder="1" applyAlignment="1">
      <alignment horizontal="center" vertical="top" wrapText="1"/>
    </xf>
    <xf numFmtId="186" fontId="11" fillId="0" borderId="36" xfId="0" applyNumberFormat="1" applyFont="1" applyBorder="1" applyAlignment="1">
      <alignment vertical="top" wrapText="1"/>
    </xf>
    <xf numFmtId="176" fontId="0" fillId="3" borderId="57" xfId="0" applyNumberFormat="1" applyFill="1" applyBorder="1">
      <alignment vertical="center"/>
    </xf>
    <xf numFmtId="176" fontId="0" fillId="3" borderId="13" xfId="0" applyNumberFormat="1" applyFill="1" applyBorder="1">
      <alignment vertical="center"/>
    </xf>
    <xf numFmtId="0" fontId="6" fillId="0" borderId="58" xfId="0" applyFont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right" vertical="center"/>
    </xf>
    <xf numFmtId="0" fontId="7" fillId="3" borderId="58" xfId="0" applyFont="1" applyFill="1" applyBorder="1">
      <alignment vertical="center"/>
    </xf>
    <xf numFmtId="0" fontId="0" fillId="3" borderId="1" xfId="0" applyFill="1" applyBorder="1">
      <alignment vertical="center"/>
    </xf>
    <xf numFmtId="0" fontId="28" fillId="0" borderId="0" xfId="0" applyFont="1" applyAlignment="1">
      <alignment horizontal="left" vertical="center"/>
    </xf>
    <xf numFmtId="0" fontId="0" fillId="0" borderId="1" xfId="0" applyBorder="1" applyAlignment="1">
      <alignment vertical="top" textRotation="255"/>
    </xf>
    <xf numFmtId="0" fontId="0" fillId="0" borderId="0" xfId="0" applyAlignment="1">
      <alignment vertical="top" textRotation="255"/>
    </xf>
    <xf numFmtId="0" fontId="0" fillId="0" borderId="3" xfId="0" applyBorder="1" applyAlignment="1">
      <alignment vertical="top" textRotation="255"/>
    </xf>
    <xf numFmtId="0" fontId="0" fillId="4" borderId="10" xfId="0" applyFill="1" applyBorder="1" applyAlignment="1">
      <alignment vertical="top" textRotation="255"/>
    </xf>
    <xf numFmtId="0" fontId="0" fillId="4" borderId="1" xfId="0" applyFill="1" applyBorder="1" applyAlignment="1">
      <alignment vertical="top" textRotation="255"/>
    </xf>
    <xf numFmtId="0" fontId="29" fillId="3" borderId="1" xfId="0" applyFont="1" applyFill="1" applyBorder="1">
      <alignment vertical="center"/>
    </xf>
    <xf numFmtId="183" fontId="29" fillId="4" borderId="1" xfId="0" applyNumberFormat="1" applyFont="1" applyFill="1" applyBorder="1">
      <alignment vertical="center"/>
    </xf>
    <xf numFmtId="196" fontId="2" fillId="3" borderId="50" xfId="0" applyNumberFormat="1" applyFont="1" applyFill="1" applyBorder="1">
      <alignment vertical="center"/>
    </xf>
    <xf numFmtId="196" fontId="2" fillId="3" borderId="4" xfId="0" applyNumberFormat="1" applyFont="1" applyFill="1" applyBorder="1">
      <alignment vertical="center"/>
    </xf>
    <xf numFmtId="196" fontId="2" fillId="3" borderId="49" xfId="0" applyNumberFormat="1" applyFont="1" applyFill="1" applyBorder="1">
      <alignment vertical="center"/>
    </xf>
    <xf numFmtId="196" fontId="30" fillId="3" borderId="51" xfId="0" applyNumberFormat="1" applyFont="1" applyFill="1" applyBorder="1">
      <alignment vertical="center"/>
    </xf>
    <xf numFmtId="196" fontId="30" fillId="3" borderId="52" xfId="0" applyNumberFormat="1" applyFont="1" applyFill="1" applyBorder="1">
      <alignment vertical="center"/>
    </xf>
    <xf numFmtId="196" fontId="30" fillId="3" borderId="53" xfId="0" applyNumberFormat="1" applyFont="1" applyFill="1" applyBorder="1">
      <alignment vertical="center"/>
    </xf>
    <xf numFmtId="176" fontId="0" fillId="3" borderId="47" xfId="0" applyNumberFormat="1" applyFont="1" applyFill="1" applyBorder="1" applyAlignment="1" applyProtection="1">
      <alignment vertical="center"/>
      <protection locked="0"/>
    </xf>
    <xf numFmtId="176" fontId="0" fillId="3" borderId="9" xfId="0" applyNumberFormat="1" applyFont="1" applyFill="1" applyBorder="1" applyAlignment="1" applyProtection="1">
      <alignment vertical="center"/>
      <protection locked="0"/>
    </xf>
    <xf numFmtId="197" fontId="2" fillId="2" borderId="59" xfId="0" applyNumberFormat="1" applyFont="1" applyFill="1" applyBorder="1" applyAlignment="1" applyProtection="1">
      <alignment vertical="center"/>
    </xf>
    <xf numFmtId="197" fontId="2" fillId="2" borderId="60" xfId="0" applyNumberFormat="1" applyFont="1" applyFill="1" applyBorder="1" applyAlignment="1" applyProtection="1">
      <alignment vertical="center"/>
    </xf>
    <xf numFmtId="197" fontId="2" fillId="3" borderId="59" xfId="0" applyNumberFormat="1" applyFont="1" applyFill="1" applyBorder="1">
      <alignment vertical="center"/>
    </xf>
    <xf numFmtId="197" fontId="2" fillId="3" borderId="60" xfId="0" applyNumberFormat="1" applyFont="1" applyFill="1" applyBorder="1">
      <alignment vertical="center"/>
    </xf>
    <xf numFmtId="189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61" xfId="0" applyBorder="1" applyProtection="1">
      <alignment vertical="center"/>
      <protection locked="0"/>
    </xf>
    <xf numFmtId="0" fontId="0" fillId="0" borderId="62" xfId="0" applyBorder="1" applyAlignment="1">
      <alignment vertical="top" textRotation="255"/>
    </xf>
    <xf numFmtId="0" fontId="20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180" fontId="27" fillId="0" borderId="0" xfId="0" applyNumberFormat="1" applyFont="1">
      <alignment vertical="center"/>
    </xf>
    <xf numFmtId="186" fontId="2" fillId="3" borderId="64" xfId="0" applyNumberFormat="1" applyFont="1" applyFill="1" applyBorder="1">
      <alignment vertical="center"/>
    </xf>
    <xf numFmtId="186" fontId="2" fillId="3" borderId="3" xfId="0" applyNumberFormat="1" applyFont="1" applyFill="1" applyBorder="1">
      <alignment vertical="center"/>
    </xf>
    <xf numFmtId="186" fontId="2" fillId="3" borderId="33" xfId="0" applyNumberFormat="1" applyFont="1" applyFill="1" applyBorder="1">
      <alignment vertical="center"/>
    </xf>
    <xf numFmtId="196" fontId="2" fillId="3" borderId="64" xfId="0" applyNumberFormat="1" applyFont="1" applyFill="1" applyBorder="1">
      <alignment vertical="center"/>
    </xf>
    <xf numFmtId="196" fontId="2" fillId="3" borderId="3" xfId="0" applyNumberFormat="1" applyFont="1" applyFill="1" applyBorder="1">
      <alignment vertical="center"/>
    </xf>
    <xf numFmtId="196" fontId="2" fillId="3" borderId="33" xfId="0" applyNumberFormat="1" applyFont="1" applyFill="1" applyBorder="1">
      <alignment vertical="center"/>
    </xf>
    <xf numFmtId="196" fontId="30" fillId="3" borderId="65" xfId="0" applyNumberFormat="1" applyFont="1" applyFill="1" applyBorder="1">
      <alignment vertical="center"/>
    </xf>
    <xf numFmtId="196" fontId="30" fillId="3" borderId="66" xfId="0" applyNumberFormat="1" applyFont="1" applyFill="1" applyBorder="1">
      <alignment vertical="center"/>
    </xf>
    <xf numFmtId="196" fontId="30" fillId="3" borderId="67" xfId="0" applyNumberFormat="1" applyFont="1" applyFill="1" applyBorder="1">
      <alignment vertical="center"/>
    </xf>
    <xf numFmtId="0" fontId="0" fillId="0" borderId="0" xfId="0" applyAlignment="1">
      <alignment horizontal="left" vertical="top" wrapText="1"/>
    </xf>
    <xf numFmtId="186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86" fontId="0" fillId="0" borderId="0" xfId="0" applyNumberFormat="1">
      <alignment vertical="center"/>
    </xf>
    <xf numFmtId="0" fontId="0" fillId="0" borderId="1" xfId="0" applyBorder="1">
      <alignment vertical="center"/>
    </xf>
    <xf numFmtId="180" fontId="2" fillId="0" borderId="50" xfId="0" applyNumberFormat="1" applyFont="1" applyBorder="1" applyAlignment="1" applyProtection="1">
      <alignment horizontal="center" vertical="center"/>
      <protection locked="0"/>
    </xf>
    <xf numFmtId="180" fontId="2" fillId="0" borderId="13" xfId="0" applyNumberFormat="1" applyFont="1" applyBorder="1" applyAlignment="1" applyProtection="1">
      <alignment horizontal="center" vertical="center"/>
      <protection locked="0"/>
    </xf>
    <xf numFmtId="180" fontId="2" fillId="0" borderId="4" xfId="0" applyNumberFormat="1" applyFont="1" applyBorder="1" applyAlignment="1" applyProtection="1">
      <alignment horizontal="center" vertical="center"/>
      <protection locked="0"/>
    </xf>
    <xf numFmtId="180" fontId="2" fillId="0" borderId="4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6" fillId="3" borderId="58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 wrapText="1"/>
    </xf>
    <xf numFmtId="0" fontId="2" fillId="0" borderId="74" xfId="0" applyFont="1" applyFill="1" applyBorder="1" applyAlignment="1" applyProtection="1">
      <alignment horizontal="center" vertical="center" wrapText="1"/>
    </xf>
    <xf numFmtId="0" fontId="2" fillId="0" borderId="75" xfId="0" applyFont="1" applyFill="1" applyBorder="1" applyAlignment="1" applyProtection="1">
      <alignment horizontal="center" vertical="center" wrapText="1"/>
    </xf>
    <xf numFmtId="0" fontId="10" fillId="0" borderId="33" xfId="0" applyFont="1" applyFill="1" applyBorder="1" applyAlignment="1" applyProtection="1">
      <alignment horizontal="center" vertical="top" wrapText="1"/>
    </xf>
    <xf numFmtId="0" fontId="10" fillId="0" borderId="76" xfId="0" applyFont="1" applyFill="1" applyBorder="1" applyAlignment="1" applyProtection="1">
      <alignment horizontal="center" vertical="top" wrapText="1"/>
    </xf>
    <xf numFmtId="0" fontId="12" fillId="0" borderId="77" xfId="0" applyFont="1" applyFill="1" applyBorder="1" applyAlignment="1" applyProtection="1">
      <alignment horizontal="center" vertical="top" wrapText="1"/>
    </xf>
    <xf numFmtId="0" fontId="13" fillId="0" borderId="78" xfId="0" applyFont="1" applyFill="1" applyBorder="1" applyAlignment="1" applyProtection="1">
      <alignment vertical="top"/>
    </xf>
    <xf numFmtId="0" fontId="6" fillId="0" borderId="79" xfId="0" applyFont="1" applyBorder="1" applyAlignment="1" applyProtection="1">
      <alignment horizontal="center" vertical="center" shrinkToFit="1"/>
    </xf>
    <xf numFmtId="0" fontId="6" fillId="0" borderId="80" xfId="0" applyFont="1" applyBorder="1" applyAlignment="1" applyProtection="1">
      <alignment horizontal="center" vertical="center" shrinkToFit="1"/>
    </xf>
    <xf numFmtId="0" fontId="6" fillId="0" borderId="81" xfId="0" applyFont="1" applyBorder="1" applyAlignment="1" applyProtection="1">
      <alignment horizontal="center" vertical="center" shrinkToFit="1"/>
    </xf>
    <xf numFmtId="0" fontId="5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</xf>
    <xf numFmtId="0" fontId="6" fillId="0" borderId="73" xfId="0" applyFont="1" applyBorder="1" applyAlignment="1" applyProtection="1">
      <alignment horizontal="center" vertical="center" shrinkToFit="1"/>
      <protection locked="0"/>
    </xf>
    <xf numFmtId="0" fontId="6" fillId="0" borderId="82" xfId="0" applyFont="1" applyBorder="1" applyAlignment="1" applyProtection="1">
      <alignment horizontal="center" vertical="center" shrinkToFit="1"/>
      <protection locked="0"/>
    </xf>
    <xf numFmtId="0" fontId="6" fillId="0" borderId="83" xfId="0" applyFont="1" applyBorder="1" applyAlignment="1" applyProtection="1">
      <alignment horizontal="center" vertical="center" shrinkToFit="1"/>
      <protection locked="0"/>
    </xf>
    <xf numFmtId="0" fontId="10" fillId="0" borderId="68" xfId="0" applyFont="1" applyFill="1" applyBorder="1" applyAlignment="1" applyProtection="1">
      <alignment horizontal="center" vertical="center" wrapText="1"/>
    </xf>
    <xf numFmtId="0" fontId="10" fillId="0" borderId="69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6" fillId="0" borderId="72" xfId="0" applyFont="1" applyBorder="1" applyAlignment="1" applyProtection="1">
      <alignment horizontal="center" vertical="center"/>
    </xf>
    <xf numFmtId="0" fontId="6" fillId="0" borderId="73" xfId="0" applyFont="1" applyBorder="1" applyAlignment="1" applyProtection="1">
      <alignment horizontal="center" vertical="center"/>
    </xf>
    <xf numFmtId="0" fontId="10" fillId="0" borderId="62" xfId="0" applyFont="1" applyBorder="1" applyAlignment="1" applyProtection="1">
      <alignment horizontal="center" vertical="center" wrapText="1"/>
    </xf>
    <xf numFmtId="0" fontId="10" fillId="0" borderId="71" xfId="0" applyFont="1" applyBorder="1" applyAlignment="1" applyProtection="1">
      <alignment horizontal="center" vertical="center" wrapText="1"/>
    </xf>
    <xf numFmtId="0" fontId="8" fillId="0" borderId="68" xfId="0" applyFont="1" applyBorder="1" applyAlignment="1" applyProtection="1">
      <alignment horizontal="center" vertical="center" wrapText="1"/>
    </xf>
    <xf numFmtId="0" fontId="8" fillId="0" borderId="47" xfId="0" applyFont="1" applyBorder="1" applyAlignment="1" applyProtection="1">
      <alignment horizontal="center" vertical="center" wrapText="1"/>
    </xf>
    <xf numFmtId="0" fontId="8" fillId="0" borderId="6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61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0" fontId="10" fillId="0" borderId="68" xfId="0" applyFont="1" applyBorder="1" applyAlignment="1" applyProtection="1">
      <alignment horizontal="center" vertical="center"/>
    </xf>
    <xf numFmtId="0" fontId="10" fillId="0" borderId="7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3" fillId="0" borderId="70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71" xfId="0" applyFont="1" applyBorder="1" applyAlignment="1" applyProtection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8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192" fontId="6" fillId="3" borderId="84" xfId="0" applyNumberFormat="1" applyFont="1" applyFill="1" applyBorder="1" applyAlignment="1">
      <alignment horizontal="center" vertical="center" shrinkToFit="1"/>
    </xf>
    <xf numFmtId="0" fontId="0" fillId="3" borderId="80" xfId="0" applyFill="1" applyBorder="1" applyAlignment="1">
      <alignment horizontal="center" vertical="center" shrinkToFit="1"/>
    </xf>
    <xf numFmtId="0" fontId="0" fillId="3" borderId="81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7" fillId="2" borderId="68" xfId="0" applyFont="1" applyFill="1" applyBorder="1" applyAlignment="1" applyProtection="1">
      <alignment horizontal="left" vertical="center" wrapText="1"/>
    </xf>
    <xf numFmtId="0" fontId="17" fillId="2" borderId="47" xfId="0" applyFont="1" applyFill="1" applyBorder="1" applyAlignment="1" applyProtection="1">
      <alignment horizontal="left" vertical="center" wrapText="1"/>
    </xf>
    <xf numFmtId="0" fontId="17" fillId="2" borderId="62" xfId="0" applyFont="1" applyFill="1" applyBorder="1" applyAlignment="1" applyProtection="1">
      <alignment horizontal="left" vertical="center" wrapText="1"/>
    </xf>
    <xf numFmtId="0" fontId="17" fillId="2" borderId="70" xfId="0" applyFont="1" applyFill="1" applyBorder="1" applyAlignment="1" applyProtection="1">
      <alignment horizontal="left" vertical="center" wrapText="1"/>
    </xf>
    <xf numFmtId="0" fontId="17" fillId="2" borderId="2" xfId="0" applyFont="1" applyFill="1" applyBorder="1" applyAlignment="1" applyProtection="1">
      <alignment horizontal="left" vertical="center" wrapText="1"/>
    </xf>
    <xf numFmtId="0" fontId="17" fillId="2" borderId="71" xfId="0" applyFont="1" applyFill="1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180" fontId="2" fillId="2" borderId="70" xfId="0" applyNumberFormat="1" applyFont="1" applyFill="1" applyBorder="1" applyAlignment="1" applyProtection="1">
      <alignment vertical="center"/>
    </xf>
    <xf numFmtId="180" fontId="2" fillId="2" borderId="71" xfId="0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4" fillId="0" borderId="61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61" xfId="0" applyFont="1" applyBorder="1" applyAlignment="1" applyProtection="1">
      <alignment vertical="center"/>
    </xf>
    <xf numFmtId="0" fontId="4" fillId="0" borderId="34" xfId="0" applyFont="1" applyBorder="1" applyAlignment="1" applyProtection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180" fontId="2" fillId="5" borderId="92" xfId="0" applyNumberFormat="1" applyFont="1" applyFill="1" applyBorder="1" applyProtection="1">
      <alignment vertical="center"/>
      <protection locked="0"/>
    </xf>
    <xf numFmtId="180" fontId="2" fillId="5" borderId="93" xfId="0" applyNumberFormat="1" applyFont="1" applyFill="1" applyBorder="1" applyProtection="1">
      <alignment vertical="center"/>
      <protection locked="0"/>
    </xf>
    <xf numFmtId="0" fontId="0" fillId="0" borderId="1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48" xfId="0" applyBorder="1" applyAlignment="1" applyProtection="1">
      <alignment horizontal="center" vertical="center" wrapText="1"/>
    </xf>
    <xf numFmtId="0" fontId="3" fillId="0" borderId="47" xfId="0" applyFont="1" applyBorder="1" applyAlignment="1" applyProtection="1">
      <alignment horizontal="center" vertical="center" wrapText="1"/>
    </xf>
    <xf numFmtId="0" fontId="3" fillId="0" borderId="88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89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90" xfId="0" applyFont="1" applyBorder="1" applyAlignment="1" applyProtection="1">
      <alignment horizontal="center" vertical="center" wrapText="1"/>
    </xf>
    <xf numFmtId="192" fontId="6" fillId="3" borderId="80" xfId="0" applyNumberFormat="1" applyFont="1" applyFill="1" applyBorder="1" applyAlignment="1" applyProtection="1">
      <alignment horizontal="center" vertical="center" shrinkToFit="1"/>
    </xf>
    <xf numFmtId="192" fontId="6" fillId="0" borderId="79" xfId="0" applyNumberFormat="1" applyFont="1" applyBorder="1" applyAlignment="1" applyProtection="1">
      <alignment horizontal="center" vertical="center" shrinkToFit="1"/>
    </xf>
    <xf numFmtId="192" fontId="6" fillId="0" borderId="80" xfId="0" applyNumberFormat="1" applyFont="1" applyBorder="1" applyAlignment="1" applyProtection="1">
      <alignment horizontal="center" vertical="center" shrinkToFit="1"/>
    </xf>
    <xf numFmtId="192" fontId="6" fillId="0" borderId="81" xfId="0" applyNumberFormat="1" applyFont="1" applyBorder="1" applyAlignment="1" applyProtection="1">
      <alignment horizontal="center" vertical="center" shrinkToFit="1"/>
    </xf>
    <xf numFmtId="0" fontId="6" fillId="0" borderId="0" xfId="0" applyNumberFormat="1" applyFont="1" applyAlignment="1" applyProtection="1">
      <alignment horizontal="right" vertical="center"/>
    </xf>
    <xf numFmtId="0" fontId="6" fillId="0" borderId="91" xfId="0" applyNumberFormat="1" applyFont="1" applyBorder="1" applyAlignment="1" applyProtection="1">
      <alignment horizontal="right" vertical="center"/>
    </xf>
    <xf numFmtId="0" fontId="6" fillId="0" borderId="70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</xf>
    <xf numFmtId="0" fontId="6" fillId="0" borderId="71" xfId="0" applyFont="1" applyBorder="1" applyAlignment="1" applyProtection="1">
      <alignment horizontal="center" vertical="center" shrinkToFit="1"/>
    </xf>
    <xf numFmtId="181" fontId="2" fillId="3" borderId="70" xfId="0" applyNumberFormat="1" applyFont="1" applyFill="1" applyBorder="1">
      <alignment vertical="center"/>
    </xf>
    <xf numFmtId="181" fontId="2" fillId="3" borderId="71" xfId="0" applyNumberFormat="1" applyFont="1" applyFill="1" applyBorder="1">
      <alignment vertical="center"/>
    </xf>
    <xf numFmtId="0" fontId="6" fillId="0" borderId="7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71" xfId="0" applyFont="1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 wrapText="1"/>
    </xf>
    <xf numFmtId="180" fontId="2" fillId="2" borderId="2" xfId="0" applyNumberFormat="1" applyFont="1" applyFill="1" applyBorder="1" applyAlignment="1" applyProtection="1">
      <alignment vertical="center"/>
    </xf>
    <xf numFmtId="192" fontId="6" fillId="0" borderId="84" xfId="0" applyNumberFormat="1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0" fillId="0" borderId="90" xfId="0" applyBorder="1" applyAlignment="1" applyProtection="1">
      <alignment horizontal="center" vertical="center" wrapText="1"/>
    </xf>
    <xf numFmtId="0" fontId="6" fillId="0" borderId="4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94" xfId="0" applyFont="1" applyBorder="1" applyAlignment="1" applyProtection="1">
      <alignment horizontal="center" vertical="center"/>
    </xf>
    <xf numFmtId="180" fontId="2" fillId="2" borderId="43" xfId="0" applyNumberFormat="1" applyFont="1" applyFill="1" applyBorder="1" applyAlignment="1" applyProtection="1">
      <alignment vertical="center"/>
    </xf>
    <xf numFmtId="180" fontId="2" fillId="2" borderId="94" xfId="0" applyNumberFormat="1" applyFont="1" applyFill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horizontal="center" vertical="center" shrinkToFit="1"/>
    </xf>
    <xf numFmtId="0" fontId="6" fillId="0" borderId="20" xfId="0" applyFont="1" applyBorder="1" applyAlignment="1" applyProtection="1">
      <alignment horizontal="center" vertical="center" shrinkToFit="1"/>
    </xf>
    <xf numFmtId="180" fontId="2" fillId="0" borderId="92" xfId="0" applyNumberFormat="1" applyFont="1" applyBorder="1" applyAlignment="1" applyProtection="1">
      <alignment vertical="center"/>
      <protection locked="0"/>
    </xf>
    <xf numFmtId="180" fontId="2" fillId="0" borderId="93" xfId="0" applyNumberFormat="1" applyFont="1" applyBorder="1" applyAlignment="1" applyProtection="1">
      <alignment vertical="center"/>
      <protection locked="0"/>
    </xf>
    <xf numFmtId="180" fontId="2" fillId="2" borderId="9" xfId="0" applyNumberFormat="1" applyFont="1" applyFill="1" applyBorder="1" applyAlignment="1" applyProtection="1">
      <alignment vertical="center"/>
      <protection locked="0"/>
    </xf>
    <xf numFmtId="180" fontId="2" fillId="2" borderId="10" xfId="0" applyNumberFormat="1" applyFont="1" applyFill="1" applyBorder="1" applyAlignment="1" applyProtection="1">
      <alignment vertical="center"/>
      <protection locked="0"/>
    </xf>
    <xf numFmtId="180" fontId="2" fillId="2" borderId="4" xfId="0" applyNumberFormat="1" applyFont="1" applyFill="1" applyBorder="1" applyAlignment="1" applyProtection="1">
      <alignment vertical="center"/>
      <protection locked="0"/>
    </xf>
    <xf numFmtId="180" fontId="2" fillId="2" borderId="4" xfId="0" applyNumberFormat="1" applyFont="1" applyFill="1" applyBorder="1" applyAlignment="1" applyProtection="1">
      <alignment horizontal="right" vertical="center"/>
      <protection locked="0"/>
    </xf>
    <xf numFmtId="180" fontId="2" fillId="2" borderId="10" xfId="0" applyNumberFormat="1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 3" xfId="1" xr:uid="{F84D97F8-BC07-4B39-9A7F-CEC5792BA322}"/>
  </cellStyles>
  <dxfs count="4">
    <dxf>
      <fill>
        <patternFill patternType="none">
          <bgColor indexed="65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20955</xdr:colOff>
      <xdr:row>4</xdr:row>
      <xdr:rowOff>645795</xdr:rowOff>
    </xdr:from>
    <xdr:to>
      <xdr:col>17</xdr:col>
      <xdr:colOff>576132</xdr:colOff>
      <xdr:row>4</xdr:row>
      <xdr:rowOff>924025</xdr:rowOff>
    </xdr:to>
    <xdr:sp macro="" textlink="">
      <xdr:nvSpPr>
        <xdr:cNvPr id="30721" name="Text Box 1">
          <a:extLst>
            <a:ext uri="{FF2B5EF4-FFF2-40B4-BE49-F238E27FC236}">
              <a16:creationId xmlns:a16="http://schemas.microsoft.com/office/drawing/2014/main" id="{BECC2D2D-D43F-FD99-33CC-6C8EEE1075C1}"/>
            </a:ext>
          </a:extLst>
        </xdr:cNvPr>
        <xdr:cNvSpPr txBox="1">
          <a:spLocks noChangeArrowheads="1"/>
        </xdr:cNvSpPr>
      </xdr:nvSpPr>
      <xdr:spPr bwMode="auto">
        <a:xfrm>
          <a:off x="3914775" y="3105150"/>
          <a:ext cx="552450" cy="2857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(A)</a:t>
          </a:r>
          <a:endParaRPr lang="ja-JP" altLang="en-US"/>
        </a:p>
      </xdr:txBody>
    </xdr:sp>
    <xdr:clientData/>
  </xdr:twoCellAnchor>
  <xdr:twoCellAnchor>
    <xdr:from>
      <xdr:col>26</xdr:col>
      <xdr:colOff>40005</xdr:colOff>
      <xdr:row>4</xdr:row>
      <xdr:rowOff>645795</xdr:rowOff>
    </xdr:from>
    <xdr:to>
      <xdr:col>26</xdr:col>
      <xdr:colOff>643299</xdr:colOff>
      <xdr:row>4</xdr:row>
      <xdr:rowOff>924025</xdr:rowOff>
    </xdr:to>
    <xdr:sp macro="" textlink="">
      <xdr:nvSpPr>
        <xdr:cNvPr id="30722" name="Text Box 2">
          <a:extLst>
            <a:ext uri="{FF2B5EF4-FFF2-40B4-BE49-F238E27FC236}">
              <a16:creationId xmlns:a16="http://schemas.microsoft.com/office/drawing/2014/main" id="{4AAE2212-E022-E1DE-DB9B-B490BF1D6179}"/>
            </a:ext>
          </a:extLst>
        </xdr:cNvPr>
        <xdr:cNvSpPr txBox="1">
          <a:spLocks noChangeArrowheads="1"/>
        </xdr:cNvSpPr>
      </xdr:nvSpPr>
      <xdr:spPr bwMode="auto">
        <a:xfrm>
          <a:off x="8858250" y="3105150"/>
          <a:ext cx="600075" cy="2857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(B)</a:t>
          </a:r>
          <a:endParaRPr lang="ja-JP" altLang="en-US"/>
        </a:p>
      </xdr:txBody>
    </xdr:sp>
    <xdr:clientData/>
  </xdr:twoCellAnchor>
  <xdr:twoCellAnchor>
    <xdr:from>
      <xdr:col>17</xdr:col>
      <xdr:colOff>554952</xdr:colOff>
      <xdr:row>4</xdr:row>
      <xdr:rowOff>555564</xdr:rowOff>
    </xdr:from>
    <xdr:to>
      <xdr:col>19</xdr:col>
      <xdr:colOff>20544</xdr:colOff>
      <xdr:row>4</xdr:row>
      <xdr:rowOff>849037</xdr:rowOff>
    </xdr:to>
    <xdr:sp macro="" textlink="">
      <xdr:nvSpPr>
        <xdr:cNvPr id="30724" name="Text Box 4">
          <a:extLst>
            <a:ext uri="{FF2B5EF4-FFF2-40B4-BE49-F238E27FC236}">
              <a16:creationId xmlns:a16="http://schemas.microsoft.com/office/drawing/2014/main" id="{1634BEDE-E883-012C-E76F-A165B755A1EA}"/>
            </a:ext>
          </a:extLst>
        </xdr:cNvPr>
        <xdr:cNvSpPr txBox="1">
          <a:spLocks noChangeArrowheads="1"/>
        </xdr:cNvSpPr>
      </xdr:nvSpPr>
      <xdr:spPr bwMode="auto">
        <a:xfrm>
          <a:off x="8544746" y="2292476"/>
          <a:ext cx="586180" cy="2934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(様式２)</a:t>
          </a:r>
          <a:endParaRPr lang="ja-JP" altLang="en-US"/>
        </a:p>
      </xdr:txBody>
    </xdr:sp>
    <xdr:clientData/>
  </xdr:twoCellAnchor>
  <xdr:twoCellAnchor>
    <xdr:from>
      <xdr:col>25</xdr:col>
      <xdr:colOff>444500</xdr:colOff>
      <xdr:row>4</xdr:row>
      <xdr:rowOff>514562</xdr:rowOff>
    </xdr:from>
    <xdr:to>
      <xdr:col>27</xdr:col>
      <xdr:colOff>84667</xdr:colOff>
      <xdr:row>4</xdr:row>
      <xdr:rowOff>857462</xdr:rowOff>
    </xdr:to>
    <xdr:sp macro="" textlink="">
      <xdr:nvSpPr>
        <xdr:cNvPr id="30725" name="Text Box 5">
          <a:extLst>
            <a:ext uri="{FF2B5EF4-FFF2-40B4-BE49-F238E27FC236}">
              <a16:creationId xmlns:a16="http://schemas.microsoft.com/office/drawing/2014/main" id="{28A90C68-51D1-07CE-7113-0A33C7C69017}"/>
            </a:ext>
          </a:extLst>
        </xdr:cNvPr>
        <xdr:cNvSpPr txBox="1">
          <a:spLocks noChangeArrowheads="1"/>
        </xdr:cNvSpPr>
      </xdr:nvSpPr>
      <xdr:spPr bwMode="auto">
        <a:xfrm>
          <a:off x="12583583" y="2250229"/>
          <a:ext cx="836084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4</xdr:row>
      <xdr:rowOff>685800</xdr:rowOff>
    </xdr:from>
    <xdr:to>
      <xdr:col>14</xdr:col>
      <xdr:colOff>476250</xdr:colOff>
      <xdr:row>4</xdr:row>
      <xdr:rowOff>930275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1E860C64-2DCF-EBFD-489F-12ABFCFC8322}"/>
            </a:ext>
          </a:extLst>
        </xdr:cNvPr>
        <xdr:cNvSpPr txBox="1">
          <a:spLocks noChangeArrowheads="1"/>
        </xdr:cNvSpPr>
      </xdr:nvSpPr>
      <xdr:spPr bwMode="auto">
        <a:xfrm>
          <a:off x="4391025" y="2419350"/>
          <a:ext cx="476250" cy="2444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endParaRPr lang="ja-JP" altLang="en-US"/>
        </a:p>
      </xdr:txBody>
    </xdr:sp>
    <xdr:clientData/>
  </xdr:twoCellAnchor>
  <xdr:twoCellAnchor>
    <xdr:from>
      <xdr:col>18</xdr:col>
      <xdr:colOff>38100</xdr:colOff>
      <xdr:row>4</xdr:row>
      <xdr:rowOff>695325</xdr:rowOff>
    </xdr:from>
    <xdr:to>
      <xdr:col>18</xdr:col>
      <xdr:colOff>514350</xdr:colOff>
      <xdr:row>5</xdr:row>
      <xdr:rowOff>6350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3CA36EC9-D592-2F1E-722F-34494926139D}"/>
            </a:ext>
          </a:extLst>
        </xdr:cNvPr>
        <xdr:cNvSpPr txBox="1">
          <a:spLocks noChangeArrowheads="1"/>
        </xdr:cNvSpPr>
      </xdr:nvSpPr>
      <xdr:spPr bwMode="auto">
        <a:xfrm>
          <a:off x="8658225" y="2428875"/>
          <a:ext cx="476250" cy="2444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  <a:endParaRPr lang="ja-JP" altLang="en-US"/>
        </a:p>
      </xdr:txBody>
    </xdr:sp>
    <xdr:clientData/>
  </xdr:twoCellAnchor>
  <xdr:twoCellAnchor>
    <xdr:from>
      <xdr:col>20</xdr:col>
      <xdr:colOff>71967</xdr:colOff>
      <xdr:row>4</xdr:row>
      <xdr:rowOff>706967</xdr:rowOff>
    </xdr:from>
    <xdr:to>
      <xdr:col>21</xdr:col>
      <xdr:colOff>11207</xdr:colOff>
      <xdr:row>4</xdr:row>
      <xdr:rowOff>896470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DF80B144-D30A-3253-311E-48B8B58828FF}"/>
            </a:ext>
          </a:extLst>
        </xdr:cNvPr>
        <xdr:cNvSpPr txBox="1">
          <a:spLocks noChangeArrowheads="1"/>
        </xdr:cNvSpPr>
      </xdr:nvSpPr>
      <xdr:spPr bwMode="auto">
        <a:xfrm>
          <a:off x="9720232" y="2443879"/>
          <a:ext cx="477122" cy="189503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  <a:endParaRPr lang="ja-JP" altLang="en-US"/>
        </a:p>
      </xdr:txBody>
    </xdr:sp>
    <xdr:clientData/>
  </xdr:twoCellAnchor>
  <xdr:twoCellAnchor>
    <xdr:from>
      <xdr:col>19</xdr:col>
      <xdr:colOff>246531</xdr:colOff>
      <xdr:row>4</xdr:row>
      <xdr:rowOff>549088</xdr:rowOff>
    </xdr:from>
    <xdr:to>
      <xdr:col>21</xdr:col>
      <xdr:colOff>257736</xdr:colOff>
      <xdr:row>4</xdr:row>
      <xdr:rowOff>842561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9A948008-D0E0-C599-8D56-A1BB2C63FCC0}"/>
            </a:ext>
          </a:extLst>
        </xdr:cNvPr>
        <xdr:cNvSpPr txBox="1">
          <a:spLocks noChangeArrowheads="1"/>
        </xdr:cNvSpPr>
      </xdr:nvSpPr>
      <xdr:spPr bwMode="auto">
        <a:xfrm>
          <a:off x="9356913" y="2286000"/>
          <a:ext cx="1086970" cy="2934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(様式３)</a:t>
          </a:r>
          <a:endParaRPr lang="ja-JP" altLang="en-US"/>
        </a:p>
      </xdr:txBody>
    </xdr:sp>
    <xdr:clientData/>
  </xdr:twoCellAnchor>
  <xdr:twoCellAnchor>
    <xdr:from>
      <xdr:col>22</xdr:col>
      <xdr:colOff>225002</xdr:colOff>
      <xdr:row>4</xdr:row>
      <xdr:rowOff>465138</xdr:rowOff>
    </xdr:from>
    <xdr:to>
      <xdr:col>26</xdr:col>
      <xdr:colOff>283105</xdr:colOff>
      <xdr:row>4</xdr:row>
      <xdr:rowOff>758611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36C14A62-CD27-93E2-B7C2-5BD9420B63AB}"/>
            </a:ext>
          </a:extLst>
        </xdr:cNvPr>
        <xdr:cNvSpPr txBox="1">
          <a:spLocks noChangeArrowheads="1"/>
        </xdr:cNvSpPr>
      </xdr:nvSpPr>
      <xdr:spPr bwMode="auto">
        <a:xfrm>
          <a:off x="10744835" y="2200805"/>
          <a:ext cx="2217103" cy="2934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(様式２)</a:t>
          </a:r>
          <a:endParaRPr lang="ja-JP" altLang="en-US"/>
        </a:p>
      </xdr:txBody>
    </xdr:sp>
    <xdr:clientData/>
  </xdr:twoCellAnchor>
  <xdr:twoCellAnchor>
    <xdr:from>
      <xdr:col>22</xdr:col>
      <xdr:colOff>58519</xdr:colOff>
      <xdr:row>4</xdr:row>
      <xdr:rowOff>695386</xdr:rowOff>
    </xdr:from>
    <xdr:to>
      <xdr:col>22</xdr:col>
      <xdr:colOff>486834</xdr:colOff>
      <xdr:row>5</xdr:row>
      <xdr:rowOff>21431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F56C9171-1699-4B00-D4B3-8EAE69FD7C57}"/>
            </a:ext>
          </a:extLst>
        </xdr:cNvPr>
        <xdr:cNvSpPr txBox="1">
          <a:spLocks noChangeArrowheads="1"/>
        </xdr:cNvSpPr>
      </xdr:nvSpPr>
      <xdr:spPr bwMode="auto">
        <a:xfrm>
          <a:off x="10578352" y="2431053"/>
          <a:ext cx="428315" cy="257378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/>
            <a:t>④</a:t>
          </a:r>
        </a:p>
      </xdr:txBody>
    </xdr:sp>
    <xdr:clientData/>
  </xdr:twoCellAnchor>
  <xdr:twoCellAnchor>
    <xdr:from>
      <xdr:col>20</xdr:col>
      <xdr:colOff>241935</xdr:colOff>
      <xdr:row>4</xdr:row>
      <xdr:rowOff>465139</xdr:rowOff>
    </xdr:from>
    <xdr:to>
      <xdr:col>24</xdr:col>
      <xdr:colOff>300038</xdr:colOff>
      <xdr:row>4</xdr:row>
      <xdr:rowOff>758612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FE892257-F843-8963-5E19-954DD2C7CBBE}"/>
            </a:ext>
          </a:extLst>
        </xdr:cNvPr>
        <xdr:cNvSpPr txBox="1">
          <a:spLocks noChangeArrowheads="1"/>
        </xdr:cNvSpPr>
      </xdr:nvSpPr>
      <xdr:spPr bwMode="auto">
        <a:xfrm>
          <a:off x="9682268" y="2200806"/>
          <a:ext cx="2217103" cy="2934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(様式２)</a:t>
          </a:r>
          <a:endParaRPr lang="ja-JP" altLang="en-US"/>
        </a:p>
      </xdr:txBody>
    </xdr:sp>
    <xdr:clientData/>
  </xdr:twoCellAnchor>
  <xdr:twoCellAnchor>
    <xdr:from>
      <xdr:col>24</xdr:col>
      <xdr:colOff>41585</xdr:colOff>
      <xdr:row>4</xdr:row>
      <xdr:rowOff>678453</xdr:rowOff>
    </xdr:from>
    <xdr:to>
      <xdr:col>24</xdr:col>
      <xdr:colOff>469900</xdr:colOff>
      <xdr:row>5</xdr:row>
      <xdr:rowOff>4498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B96716B9-8D8E-557A-7533-F4981FDC99F0}"/>
            </a:ext>
          </a:extLst>
        </xdr:cNvPr>
        <xdr:cNvSpPr txBox="1">
          <a:spLocks noChangeArrowheads="1"/>
        </xdr:cNvSpPr>
      </xdr:nvSpPr>
      <xdr:spPr bwMode="auto">
        <a:xfrm>
          <a:off x="11640918" y="2414120"/>
          <a:ext cx="428315" cy="257378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/>
            <a:t>⑤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126999</xdr:colOff>
      <xdr:row>41</xdr:row>
      <xdr:rowOff>148167</xdr:rowOff>
    </xdr:from>
    <xdr:ext cx="4159250" cy="208491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A1F899-76A9-934A-F171-6AF718928CD2}"/>
            </a:ext>
          </a:extLst>
        </xdr:cNvPr>
        <xdr:cNvSpPr txBox="1"/>
      </xdr:nvSpPr>
      <xdr:spPr>
        <a:xfrm>
          <a:off x="13864166" y="13123334"/>
          <a:ext cx="4159250" cy="2084916"/>
        </a:xfrm>
        <a:prstGeom prst="rect">
          <a:avLst/>
        </a:prstGeom>
        <a:solidFill>
          <a:srgbClr val="FFFFCC"/>
        </a:solidFill>
        <a:ln>
          <a:solidFill>
            <a:srgbClr val="00924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300"/>
            </a:lnSpc>
          </a:pPr>
          <a:r>
            <a:rPr kumimoji="1" lang="en-US" altLang="ja-JP" sz="1100" b="1" kern="1200">
              <a:solidFill>
                <a:sysClr val="windowText" lastClr="000000"/>
              </a:solidFill>
            </a:rPr>
            <a:t>【</a:t>
          </a:r>
          <a:r>
            <a:rPr kumimoji="1" lang="ja-JP" altLang="en-US" sz="1100" b="1" kern="1200">
              <a:solidFill>
                <a:sysClr val="windowText" lastClr="000000"/>
              </a:solidFill>
            </a:rPr>
            <a:t>注意事項</a:t>
          </a:r>
          <a:r>
            <a:rPr kumimoji="1" lang="en-US" altLang="ja-JP" sz="1100" b="1" kern="1200">
              <a:solidFill>
                <a:sysClr val="windowText" lastClr="000000"/>
              </a:solidFill>
            </a:rPr>
            <a:t>】</a:t>
          </a:r>
        </a:p>
        <a:p>
          <a:pPr>
            <a:lnSpc>
              <a:spcPts val="1300"/>
            </a:lnSpc>
          </a:pPr>
          <a:r>
            <a:rPr kumimoji="1" lang="ja-JP" altLang="en-US" sz="1100" kern="1200">
              <a:solidFill>
                <a:sysClr val="windowText" lastClr="000000"/>
              </a:solidFill>
            </a:rPr>
            <a:t>療育支援加算を取得している場合、当該加算の取組みに従事する時間を除いて記載してください。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r>
            <a:rPr kumimoji="1" lang="en-US" altLang="ja-JP" sz="1100" kern="1200">
              <a:solidFill>
                <a:sysClr val="windowText" lastClr="000000"/>
              </a:solidFill>
            </a:rPr>
            <a:t>A</a:t>
          </a:r>
          <a:r>
            <a:rPr kumimoji="1" lang="ja-JP" altLang="en-US" sz="1100" kern="1200">
              <a:solidFill>
                <a:sysClr val="windowText" lastClr="000000"/>
              </a:solidFill>
            </a:rPr>
            <a:t>：専門職配置６０時間以上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en-US" altLang="ja-JP" sz="1100" kern="1200">
              <a:solidFill>
                <a:sysClr val="windowText" lastClr="000000"/>
              </a:solidFill>
            </a:rPr>
            <a:t>B</a:t>
          </a:r>
          <a:r>
            <a:rPr kumimoji="1" lang="ja-JP" altLang="en-US" sz="1100" kern="1200">
              <a:solidFill>
                <a:sysClr val="windowText" lastClr="000000"/>
              </a:solidFill>
            </a:rPr>
            <a:t>：専門職配置３０時間以上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endParaRPr kumimoji="1" lang="en-US" altLang="ja-JP" sz="1100" kern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100" kern="1200">
              <a:solidFill>
                <a:sysClr val="windowText" lastClr="000000"/>
              </a:solidFill>
            </a:rPr>
            <a:t>例）常勤（月当たり１７３時間）の心理担当職員を雇用し、療育支援加算の対象職員かつみなし保育士とする場合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endParaRPr kumimoji="1" lang="en-US" altLang="ja-JP" sz="1100" kern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100" kern="1200">
              <a:solidFill>
                <a:sysClr val="windowText" lastClr="000000"/>
              </a:solidFill>
            </a:rPr>
            <a:t>１７３時間　－　６０時間　＝</a:t>
          </a:r>
          <a:r>
            <a:rPr kumimoji="1" lang="ja-JP" altLang="en-US" sz="1100" u="sng" kern="1200">
              <a:solidFill>
                <a:sysClr val="windowText" lastClr="000000"/>
              </a:solidFill>
            </a:rPr>
            <a:t>１１３時間</a:t>
          </a:r>
          <a:r>
            <a:rPr kumimoji="1" lang="ja-JP" altLang="en-US" sz="1100" u="none" kern="1200">
              <a:solidFill>
                <a:sysClr val="windowText" lastClr="000000"/>
              </a:solidFill>
            </a:rPr>
            <a:t>　をみなし保育士として表に記載</a:t>
          </a:r>
          <a:endParaRPr kumimoji="1" lang="en-US" altLang="ja-JP" sz="1100" u="sng" kern="12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2</xdr:row>
      <xdr:rowOff>0</xdr:rowOff>
    </xdr:from>
    <xdr:to>
      <xdr:col>53</xdr:col>
      <xdr:colOff>254000</xdr:colOff>
      <xdr:row>4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15FE09B-26CB-48A4-A655-A249A8370D6C}"/>
            </a:ext>
          </a:extLst>
        </xdr:cNvPr>
        <xdr:cNvSpPr/>
      </xdr:nvSpPr>
      <xdr:spPr bwMode="auto">
        <a:xfrm>
          <a:off x="17494250" y="492125"/>
          <a:ext cx="9969500" cy="219075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＜誰でも通園コメント＞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2300"/>
            </a:lnSpc>
          </a:pP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誰でも通園として従事した職員は、誰でも通園に専従した勤務時間分を除いて記載してください。</a:t>
          </a:r>
        </a:p>
        <a:p>
          <a:pPr algn="l">
            <a:lnSpc>
              <a:spcPts val="2400"/>
            </a:lnSpc>
          </a:pPr>
          <a:r>
            <a:rPr kumimoji="1" lang="en-US" altLang="ja-JP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本体保育に従事しながら誰通について「支援」を行った勤務時間は除かないこと</a:t>
          </a:r>
        </a:p>
        <a:p>
          <a:pPr algn="l">
            <a:lnSpc>
              <a:spcPts val="2400"/>
            </a:lnSpc>
          </a:pPr>
          <a:r>
            <a:rPr kumimoji="1" lang="en-US" altLang="ja-JP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誰通専任職員であっても、本体保育従事時間は本シートに記載すること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304800</xdr:colOff>
      <xdr:row>11</xdr:row>
      <xdr:rowOff>215900</xdr:rowOff>
    </xdr:from>
    <xdr:to>
      <xdr:col>50</xdr:col>
      <xdr:colOff>571500</xdr:colOff>
      <xdr:row>15</xdr:row>
      <xdr:rowOff>317501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5373C3E3-ED69-E661-DBD7-C41923EE1041}"/>
            </a:ext>
          </a:extLst>
        </xdr:cNvPr>
        <xdr:cNvSpPr/>
      </xdr:nvSpPr>
      <xdr:spPr bwMode="auto">
        <a:xfrm>
          <a:off x="20535900" y="3365500"/>
          <a:ext cx="3619500" cy="1422401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37037"/>
            <a:gd name="adj6" fmla="val -85108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ctr" rotWithShape="0">
            <a:srgbClr val="000000">
              <a:alpha val="86000"/>
            </a:srgbClr>
          </a:outerShdw>
        </a:effectLst>
      </xdr:spPr>
      <xdr:txBody>
        <a:bodyPr vertOverflow="clip" wrap="square" lIns="18288" tIns="0" rIns="0" bIns="0" rtlCol="0" anchor="t" upright="1"/>
        <a:lstStyle/>
        <a:p>
          <a:pPr algn="l"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雇用契約等における</a:t>
          </a:r>
          <a:r>
            <a:rPr kumimoji="1" lang="en-US" altLang="ja-JP" sz="1200">
              <a:latin typeface="+mj-ea"/>
              <a:ea typeface="+mj-ea"/>
            </a:rPr>
            <a:t>1</a:t>
          </a:r>
          <a:r>
            <a:rPr kumimoji="1" lang="ja-JP" altLang="en-US" sz="1200">
              <a:latin typeface="+mj-ea"/>
              <a:ea typeface="+mj-ea"/>
            </a:rPr>
            <a:t>箇月あたりの労働時間数，又は変形労働時間制の場合は</a:t>
          </a:r>
          <a:r>
            <a:rPr kumimoji="1" lang="en-US" altLang="ja-JP" sz="1200">
              <a:latin typeface="+mj-ea"/>
              <a:ea typeface="+mj-ea"/>
            </a:rPr>
            <a:t>1</a:t>
          </a:r>
          <a:r>
            <a:rPr kumimoji="1" lang="ja-JP" altLang="en-US" sz="1200">
              <a:latin typeface="+mj-ea"/>
              <a:ea typeface="+mj-ea"/>
            </a:rPr>
            <a:t>箇月あたりの平均労働時間数を入力してください。</a:t>
          </a:r>
        </a:p>
        <a:p>
          <a:pPr algn="l"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契約の変更がない限り，全月（</a:t>
          </a:r>
          <a:r>
            <a:rPr kumimoji="1" lang="en-US" altLang="ja-JP" sz="1200">
              <a:latin typeface="+mj-ea"/>
              <a:ea typeface="+mj-ea"/>
            </a:rPr>
            <a:t>4</a:t>
          </a:r>
          <a:r>
            <a:rPr kumimoji="1" lang="ja-JP" altLang="en-US" sz="1200">
              <a:latin typeface="+mj-ea"/>
              <a:ea typeface="+mj-ea"/>
            </a:rPr>
            <a:t>月～</a:t>
          </a:r>
          <a:r>
            <a:rPr kumimoji="1" lang="en-US" altLang="ja-JP" sz="1200">
              <a:latin typeface="+mj-ea"/>
              <a:ea typeface="+mj-ea"/>
            </a:rPr>
            <a:t>3</a:t>
          </a:r>
          <a:r>
            <a:rPr kumimoji="1" lang="ja-JP" altLang="en-US" sz="1200">
              <a:latin typeface="+mj-ea"/>
              <a:ea typeface="+mj-ea"/>
            </a:rPr>
            <a:t>月）同じ時間数になります。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03A7-9BA5-4D3B-B449-75E002A67332}">
  <sheetPr codeName="Sheet3">
    <pageSetUpPr fitToPage="1"/>
  </sheetPr>
  <dimension ref="A1:AL2"/>
  <sheetViews>
    <sheetView view="pageBreakPreview" zoomScale="90" zoomScaleNormal="100" zoomScaleSheetLayoutView="90" workbookViewId="0">
      <selection activeCell="L1" sqref="L1"/>
    </sheetView>
  </sheetViews>
  <sheetFormatPr defaultRowHeight="13.5"/>
  <cols>
    <col min="1" max="1" width="4.75" customWidth="1"/>
    <col min="2" max="11" width="4.375" customWidth="1"/>
    <col min="12" max="13" width="4" bestFit="1" customWidth="1"/>
    <col min="14" max="14" width="4" customWidth="1"/>
    <col min="15" max="26" width="5.125" bestFit="1" customWidth="1"/>
    <col min="27" max="38" width="5.625" customWidth="1"/>
  </cols>
  <sheetData>
    <row r="1" spans="1:38" s="170" customFormat="1" ht="249.95" customHeight="1">
      <c r="A1" s="216" t="s">
        <v>157</v>
      </c>
      <c r="B1" s="169" t="s">
        <v>101</v>
      </c>
      <c r="C1" s="169" t="s">
        <v>72</v>
      </c>
      <c r="D1" s="169" t="s">
        <v>102</v>
      </c>
      <c r="E1" s="169" t="s">
        <v>103</v>
      </c>
      <c r="F1" s="169" t="s">
        <v>104</v>
      </c>
      <c r="G1" s="169" t="s">
        <v>105</v>
      </c>
      <c r="H1" s="169" t="s">
        <v>106</v>
      </c>
      <c r="I1" s="169" t="s">
        <v>105</v>
      </c>
      <c r="J1" s="171" t="s">
        <v>156</v>
      </c>
      <c r="K1" s="171" t="s">
        <v>105</v>
      </c>
      <c r="L1" s="171" t="s">
        <v>115</v>
      </c>
      <c r="M1" s="171" t="s">
        <v>116</v>
      </c>
      <c r="N1" s="190" t="s">
        <v>146</v>
      </c>
      <c r="O1" s="172" t="s">
        <v>117</v>
      </c>
      <c r="P1" s="173" t="s">
        <v>118</v>
      </c>
      <c r="Q1" s="173" t="s">
        <v>119</v>
      </c>
      <c r="R1" s="173" t="s">
        <v>120</v>
      </c>
      <c r="S1" s="173" t="s">
        <v>121</v>
      </c>
      <c r="T1" s="173" t="s">
        <v>122</v>
      </c>
      <c r="U1" s="173" t="s">
        <v>123</v>
      </c>
      <c r="V1" s="173" t="s">
        <v>124</v>
      </c>
      <c r="W1" s="173" t="s">
        <v>125</v>
      </c>
      <c r="X1" s="173" t="s">
        <v>126</v>
      </c>
      <c r="Y1" s="173" t="s">
        <v>127</v>
      </c>
      <c r="Z1" s="173" t="s">
        <v>128</v>
      </c>
      <c r="AA1" s="173" t="s">
        <v>134</v>
      </c>
      <c r="AB1" s="173" t="s">
        <v>135</v>
      </c>
      <c r="AC1" s="173" t="s">
        <v>136</v>
      </c>
      <c r="AD1" s="173" t="s">
        <v>137</v>
      </c>
      <c r="AE1" s="173" t="s">
        <v>138</v>
      </c>
      <c r="AF1" s="173" t="s">
        <v>139</v>
      </c>
      <c r="AG1" s="173" t="s">
        <v>140</v>
      </c>
      <c r="AH1" s="173" t="s">
        <v>141</v>
      </c>
      <c r="AI1" s="173" t="s">
        <v>142</v>
      </c>
      <c r="AJ1" s="173" t="s">
        <v>143</v>
      </c>
      <c r="AK1" s="173" t="s">
        <v>144</v>
      </c>
      <c r="AL1" s="173" t="s">
        <v>145</v>
      </c>
    </row>
    <row r="2" spans="1:38">
      <c r="A2" s="211" t="s">
        <v>158</v>
      </c>
      <c r="B2" s="167">
        <f>様式１!C1</f>
        <v>0</v>
      </c>
      <c r="C2" s="167">
        <f>様式１!C2</f>
        <v>0</v>
      </c>
      <c r="D2" s="167">
        <f>様式１!R17</f>
        <v>1</v>
      </c>
      <c r="E2" s="167">
        <f>様式１!S17</f>
        <v>0</v>
      </c>
      <c r="F2" s="167">
        <f>様式１!T17</f>
        <v>0</v>
      </c>
      <c r="G2" s="167">
        <f>様式１!U17</f>
        <v>0</v>
      </c>
      <c r="H2" s="167">
        <f>様式１!V17</f>
        <v>0</v>
      </c>
      <c r="I2" s="167">
        <f>様式１!W17</f>
        <v>0</v>
      </c>
      <c r="J2" s="167">
        <f>様式１!X17</f>
        <v>0</v>
      </c>
      <c r="K2" s="167">
        <f>様式１!Y17</f>
        <v>0</v>
      </c>
      <c r="L2" s="174" t="s">
        <v>129</v>
      </c>
      <c r="M2" s="174" t="s">
        <v>129</v>
      </c>
      <c r="N2" s="174">
        <f>'様式３（非専従の常勤＋非常勤）'!$L$6</f>
        <v>0</v>
      </c>
      <c r="O2" s="175">
        <f>様式１!AB6</f>
        <v>-1</v>
      </c>
      <c r="P2" s="175">
        <f>様式１!AB7</f>
        <v>-1</v>
      </c>
      <c r="Q2" s="175">
        <f>様式１!AB8</f>
        <v>-1</v>
      </c>
      <c r="R2" s="175">
        <f>様式１!AB9</f>
        <v>-1</v>
      </c>
      <c r="S2" s="175">
        <f>様式１!AB10</f>
        <v>-1</v>
      </c>
      <c r="T2" s="175">
        <f>様式１!AB11</f>
        <v>-1</v>
      </c>
      <c r="U2" s="175">
        <f>様式１!AB12</f>
        <v>-1</v>
      </c>
      <c r="V2" s="175">
        <f>様式１!AB13</f>
        <v>-1</v>
      </c>
      <c r="W2" s="175">
        <f>様式１!AB14</f>
        <v>-1</v>
      </c>
      <c r="X2" s="175">
        <f>様式１!AB15</f>
        <v>-1</v>
      </c>
      <c r="Y2" s="175">
        <f>様式１!AB16</f>
        <v>-1</v>
      </c>
      <c r="Z2" s="175">
        <f>様式１!AB17</f>
        <v>-1</v>
      </c>
      <c r="AA2" s="175">
        <f>IF(様式１!Q6="○",1,0)</f>
        <v>0</v>
      </c>
      <c r="AB2" s="175">
        <f>IF(様式１!Q7="○",1,0)</f>
        <v>0</v>
      </c>
      <c r="AC2" s="175">
        <f>IF(様式１!Q8="○",1,0)</f>
        <v>0</v>
      </c>
      <c r="AD2" s="175">
        <f>IF(様式１!Q9="○",1,0)</f>
        <v>0</v>
      </c>
      <c r="AE2" s="175">
        <f>IF(様式１!Q10="○",1,0)</f>
        <v>0</v>
      </c>
      <c r="AF2" s="175">
        <f>IF(様式１!Q11="○",1,0)</f>
        <v>0</v>
      </c>
      <c r="AG2" s="175">
        <f>IF(様式１!Q12="○",1,0)</f>
        <v>0</v>
      </c>
      <c r="AH2" s="175">
        <f>IF(様式１!Q13="○",1,0)</f>
        <v>0</v>
      </c>
      <c r="AI2" s="175">
        <f>IF(様式１!Q14="○",1,0)</f>
        <v>0</v>
      </c>
      <c r="AJ2" s="175">
        <f>IF(様式１!Q15="○",1,0)</f>
        <v>0</v>
      </c>
      <c r="AK2" s="175">
        <f>IF(様式１!Q16="○",1,0)</f>
        <v>0</v>
      </c>
      <c r="AL2" s="175">
        <f>IF(様式１!Q17="○",1,0)</f>
        <v>0</v>
      </c>
    </row>
  </sheetData>
  <sheetProtection password="CAB1" sheet="1" objects="1" scenarios="1"/>
  <phoneticPr fontId="1"/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725A5-78A7-410E-BDEF-07074B5A5829}">
  <sheetPr codeName="Sheet1">
    <pageSetUpPr fitToPage="1"/>
  </sheetPr>
  <dimension ref="A1:AD29"/>
  <sheetViews>
    <sheetView tabSelected="1" view="pageBreakPreview" zoomScale="90" zoomScaleNormal="80" zoomScaleSheetLayoutView="90" workbookViewId="0">
      <selection activeCell="C1" sqref="C1"/>
    </sheetView>
  </sheetViews>
  <sheetFormatPr defaultRowHeight="13.5"/>
  <cols>
    <col min="1" max="1" width="5.625" style="1" customWidth="1"/>
    <col min="2" max="13" width="5.875" style="1" customWidth="1"/>
    <col min="14" max="14" width="6.625" style="1" customWidth="1"/>
    <col min="15" max="15" width="6.375" style="1" customWidth="1"/>
    <col min="16" max="17" width="6.625" style="1" customWidth="1"/>
    <col min="18" max="18" width="7.625" style="1" customWidth="1"/>
    <col min="19" max="20" width="7.125" style="1" customWidth="1"/>
    <col min="21" max="23" width="7.125" style="22" customWidth="1"/>
    <col min="24" max="25" width="7.125" style="210" customWidth="1"/>
    <col min="26" max="26" width="7.125" style="22" customWidth="1"/>
    <col min="27" max="27" width="8.625" style="1" customWidth="1"/>
    <col min="28" max="28" width="10.125" style="1" customWidth="1"/>
    <col min="29" max="29" width="6.625" style="1" customWidth="1"/>
    <col min="30" max="30" width="7.625" style="1" customWidth="1"/>
    <col min="31" max="16384" width="9" style="1"/>
  </cols>
  <sheetData>
    <row r="1" spans="1:30" ht="30" customHeight="1" thickBot="1">
      <c r="A1" s="218" t="s">
        <v>99</v>
      </c>
      <c r="B1" s="218"/>
      <c r="C1" s="164"/>
      <c r="U1" s="219" t="s">
        <v>107</v>
      </c>
      <c r="V1" s="220"/>
      <c r="W1" s="220"/>
      <c r="X1" s="220"/>
      <c r="Y1" s="220"/>
      <c r="Z1" s="220"/>
      <c r="AA1" s="220"/>
      <c r="AB1" s="221"/>
    </row>
    <row r="2" spans="1:30" ht="28.5" customHeight="1" thickTop="1" thickBot="1">
      <c r="A2" s="240" t="s">
        <v>72</v>
      </c>
      <c r="B2" s="241"/>
      <c r="C2" s="234"/>
      <c r="D2" s="234"/>
      <c r="E2" s="235"/>
      <c r="F2" s="235"/>
      <c r="G2" s="235"/>
      <c r="H2" s="236"/>
      <c r="I2" s="228" t="s">
        <v>82</v>
      </c>
      <c r="J2" s="229"/>
      <c r="K2" s="229"/>
      <c r="L2" s="229"/>
      <c r="M2" s="229"/>
      <c r="N2" s="229"/>
      <c r="O2" s="230"/>
      <c r="P2" s="115"/>
      <c r="Q2" s="115"/>
      <c r="R2" s="24"/>
      <c r="S2" s="23"/>
      <c r="T2" s="23"/>
      <c r="U2" s="25"/>
      <c r="V2" s="25"/>
      <c r="W2" s="25"/>
      <c r="X2" s="208"/>
      <c r="Y2" s="208"/>
      <c r="Z2" s="25"/>
      <c r="AA2" s="23"/>
      <c r="AB2" s="69" t="s">
        <v>63</v>
      </c>
    </row>
    <row r="3" spans="1:30" ht="46.5" customHeight="1">
      <c r="A3" s="231" t="s">
        <v>0</v>
      </c>
      <c r="B3" s="259" t="s">
        <v>65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1"/>
      <c r="P3" s="247" t="s">
        <v>85</v>
      </c>
      <c r="Q3" s="262" t="s">
        <v>133</v>
      </c>
      <c r="R3" s="226" t="s">
        <v>77</v>
      </c>
      <c r="S3" s="254"/>
      <c r="T3" s="254"/>
      <c r="U3" s="254"/>
      <c r="V3" s="254"/>
      <c r="W3" s="254"/>
      <c r="X3" s="254"/>
      <c r="Y3" s="254"/>
      <c r="Z3" s="254"/>
      <c r="AA3" s="255"/>
      <c r="AB3" s="70" t="s">
        <v>40</v>
      </c>
    </row>
    <row r="4" spans="1:30" ht="31.5" customHeight="1">
      <c r="A4" s="232"/>
      <c r="B4" s="250" t="s">
        <v>17</v>
      </c>
      <c r="C4" s="252" t="s">
        <v>15</v>
      </c>
      <c r="D4" s="242" t="s">
        <v>16</v>
      </c>
      <c r="E4" s="239" t="s">
        <v>78</v>
      </c>
      <c r="F4" s="239" t="s">
        <v>79</v>
      </c>
      <c r="G4" s="239" t="s">
        <v>80</v>
      </c>
      <c r="H4" s="244" t="s">
        <v>108</v>
      </c>
      <c r="I4" s="245"/>
      <c r="J4" s="245"/>
      <c r="K4" s="245"/>
      <c r="L4" s="245"/>
      <c r="M4" s="246"/>
      <c r="N4" s="252" t="s">
        <v>64</v>
      </c>
      <c r="O4" s="258" t="s">
        <v>12</v>
      </c>
      <c r="P4" s="248"/>
      <c r="Q4" s="263"/>
      <c r="R4" s="227"/>
      <c r="S4" s="89" t="s">
        <v>111</v>
      </c>
      <c r="T4" s="237" t="s">
        <v>112</v>
      </c>
      <c r="U4" s="238"/>
      <c r="V4" s="256" t="s">
        <v>98</v>
      </c>
      <c r="W4" s="257"/>
      <c r="X4" s="256" t="s">
        <v>155</v>
      </c>
      <c r="Y4" s="257"/>
      <c r="Z4" s="86" t="s">
        <v>71</v>
      </c>
      <c r="AA4" s="224" t="s">
        <v>73</v>
      </c>
      <c r="AB4" s="222" t="s">
        <v>62</v>
      </c>
    </row>
    <row r="5" spans="1:30" ht="73.5" customHeight="1">
      <c r="A5" s="233"/>
      <c r="B5" s="251"/>
      <c r="C5" s="253"/>
      <c r="D5" s="243"/>
      <c r="E5" s="239"/>
      <c r="F5" s="239"/>
      <c r="G5" s="239"/>
      <c r="H5" s="81" t="s">
        <v>17</v>
      </c>
      <c r="I5" s="82" t="s">
        <v>15</v>
      </c>
      <c r="J5" s="93" t="s">
        <v>16</v>
      </c>
      <c r="K5" s="82" t="s">
        <v>78</v>
      </c>
      <c r="L5" s="82" t="s">
        <v>79</v>
      </c>
      <c r="M5" s="83" t="s">
        <v>80</v>
      </c>
      <c r="N5" s="253"/>
      <c r="O5" s="258"/>
      <c r="P5" s="249"/>
      <c r="Q5" s="264"/>
      <c r="R5" s="227"/>
      <c r="S5" s="85" t="s">
        <v>83</v>
      </c>
      <c r="T5" s="90" t="s">
        <v>84</v>
      </c>
      <c r="U5" s="88" t="s">
        <v>74</v>
      </c>
      <c r="V5" s="160"/>
      <c r="W5" s="161" t="s">
        <v>74</v>
      </c>
      <c r="X5" s="160"/>
      <c r="Y5" s="161" t="s">
        <v>74</v>
      </c>
      <c r="Z5" s="87" t="s">
        <v>109</v>
      </c>
      <c r="AA5" s="225"/>
      <c r="AB5" s="223"/>
      <c r="AD5" s="71"/>
    </row>
    <row r="6" spans="1:30" ht="35.1" customHeight="1">
      <c r="A6" s="26" t="s">
        <v>10</v>
      </c>
      <c r="B6" s="73"/>
      <c r="C6" s="73"/>
      <c r="D6" s="77"/>
      <c r="E6" s="77"/>
      <c r="F6" s="77"/>
      <c r="G6" s="77"/>
      <c r="H6" s="80"/>
      <c r="I6" s="78"/>
      <c r="J6" s="94"/>
      <c r="K6" s="95"/>
      <c r="L6" s="95"/>
      <c r="M6" s="96"/>
      <c r="N6" s="74"/>
      <c r="O6" s="32">
        <f>SUM(B6:G6)</f>
        <v>0</v>
      </c>
      <c r="P6" s="188"/>
      <c r="Q6" s="116"/>
      <c r="R6" s="118">
        <f>IF($Q6=$N$22,ROUND(ROUNDDOWN((B6-H6)/3,1)+ROUNDDOWN((C6-I6)/5,1)+ROUNDDOWN((D6-J6)/6,1)+ROUNDDOWN((E6-K6)/15,1)+ROUNDDOWN((F6+G6-L6-M6)/25,1)+ROUNDDOWN(SUM(H6:M6)/2,1),0)+1,ROUND(ROUNDDOWN((B6-H6)/3,1)+ROUNDDOWN((C6+D6-I6-J6)/6,1)+ROUNDDOWN((E6-K6)/15,1)+ROUNDDOWN((F6+G6-L6-M6)/25,1)+ROUNDDOWN(SUM(H6:M6)/2,1),0)+1)</f>
        <v>1</v>
      </c>
      <c r="S6" s="119">
        <f>'様式２（専従の常勤）'!D$23</f>
        <v>0</v>
      </c>
      <c r="T6" s="182">
        <f>COUNTIFS('様式３（非専従の常勤＋非常勤）'!$N$10:$N$29,"&gt;=1")</f>
        <v>0</v>
      </c>
      <c r="U6" s="184">
        <f>'様式３（非専従の常勤＋非常勤）'!N31</f>
        <v>0</v>
      </c>
      <c r="V6" s="162">
        <f>'様式２（専従の常勤）'!G$35</f>
        <v>0</v>
      </c>
      <c r="W6" s="186">
        <f>'様式２（専従の常勤）'!G$37</f>
        <v>0</v>
      </c>
      <c r="X6" s="162">
        <f>'様式２（専従の常勤）'!G$48</f>
        <v>0</v>
      </c>
      <c r="Y6" s="186">
        <f>'様式２（専従の常勤）'!G$50</f>
        <v>0</v>
      </c>
      <c r="Z6" s="91"/>
      <c r="AA6" s="84">
        <f>ROUNDDOWN(S6+U6+W6+Y6,1)</f>
        <v>0</v>
      </c>
      <c r="AB6" s="67">
        <f>AA6-R6</f>
        <v>-1</v>
      </c>
      <c r="AD6" s="72"/>
    </row>
    <row r="7" spans="1:30" ht="35.1" customHeight="1">
      <c r="A7" s="26" t="s">
        <v>1</v>
      </c>
      <c r="B7" s="73"/>
      <c r="C7" s="73"/>
      <c r="D7" s="77"/>
      <c r="E7" s="77"/>
      <c r="F7" s="77"/>
      <c r="G7" s="77"/>
      <c r="H7" s="80"/>
      <c r="I7" s="78"/>
      <c r="J7" s="94"/>
      <c r="K7" s="95"/>
      <c r="L7" s="95"/>
      <c r="M7" s="96"/>
      <c r="N7" s="74"/>
      <c r="O7" s="32">
        <f t="shared" ref="O7:O16" si="0">SUM(B7:G7)</f>
        <v>0</v>
      </c>
      <c r="P7" s="117"/>
      <c r="Q7" s="116"/>
      <c r="R7" s="118">
        <f>IF($Q7=$N$22,ROUND(ROUNDDOWN((B7-H7)/3,1)+ROUNDDOWN((C7-I7)/5,1)+ROUNDDOWN((D7-J7)/6,1)+ROUNDDOWN((E7-K7)/15,1)+ROUNDDOWN((F7+G7-L7-M7)/25,1)+ROUNDDOWN(SUM(H7:M7)/2,1),0)+1,ROUND(ROUNDDOWN((B7-H7)/3,1)+ROUNDDOWN((C7+D7-I7-J7)/6,1)+ROUNDDOWN((E7-K7)/15,1)+ROUNDDOWN((F7+G7-L7-M7)/25,1)+ROUNDDOWN(SUM(H7:M7)/2,1),0)+1)</f>
        <v>1</v>
      </c>
      <c r="S7" s="119">
        <f>'様式２（専従の常勤）'!E$23</f>
        <v>0</v>
      </c>
      <c r="T7" s="182">
        <f>COUNTIFS('様式３（非専従の常勤＋非常勤）'!$P$10:$P$29,"&gt;=1")</f>
        <v>0</v>
      </c>
      <c r="U7" s="184">
        <f>'様式３（非専従の常勤＋非常勤）'!P31</f>
        <v>0</v>
      </c>
      <c r="V7" s="162">
        <f>'様式２（専従の常勤）'!H$35</f>
        <v>0</v>
      </c>
      <c r="W7" s="186">
        <f>'様式２（専従の常勤）'!H$37</f>
        <v>0</v>
      </c>
      <c r="X7" s="162">
        <f>'様式２（専従の常勤）'!H$48</f>
        <v>0</v>
      </c>
      <c r="Y7" s="186">
        <f>'様式２（専従の常勤）'!H$50</f>
        <v>0</v>
      </c>
      <c r="Z7" s="91"/>
      <c r="AA7" s="84">
        <f t="shared" ref="AA7:AA17" si="1">ROUNDDOWN(S7+U7+W7+Y7,1)</f>
        <v>0</v>
      </c>
      <c r="AB7" s="67">
        <f t="shared" ref="AB7:AB17" si="2">AA7-R7</f>
        <v>-1</v>
      </c>
    </row>
    <row r="8" spans="1:30" ht="35.1" customHeight="1">
      <c r="A8" s="26" t="s">
        <v>2</v>
      </c>
      <c r="B8" s="73"/>
      <c r="C8" s="73"/>
      <c r="D8" s="77"/>
      <c r="E8" s="77"/>
      <c r="F8" s="77"/>
      <c r="G8" s="77"/>
      <c r="H8" s="80"/>
      <c r="I8" s="78"/>
      <c r="J8" s="94"/>
      <c r="K8" s="95"/>
      <c r="L8" s="95"/>
      <c r="M8" s="96"/>
      <c r="N8" s="74"/>
      <c r="O8" s="32">
        <f t="shared" si="0"/>
        <v>0</v>
      </c>
      <c r="P8" s="189"/>
      <c r="Q8" s="116"/>
      <c r="R8" s="118">
        <f t="shared" ref="R8:R17" si="3">IF($Q8=$N$22,ROUND(ROUNDDOWN((B8-H8)/3,1)+ROUNDDOWN((C8-I8)/5,1)+ROUNDDOWN((D8-J8)/6,1)+ROUNDDOWN((E8-K8)/15,1)+ROUNDDOWN((F8+G8-L8-M8)/25,1)+ROUNDDOWN(SUM(H8:M8)/2,1),0)+1,ROUND(ROUNDDOWN((B8-H8)/3,1)+ROUNDDOWN((C8+D8-I8-J8)/6,1)+ROUNDDOWN((E8-K8)/15,1)+ROUNDDOWN((F8+G8-L8-M8)/25,1)+ROUNDDOWN(SUM(H8:M8)/2,1),0)+1)</f>
        <v>1</v>
      </c>
      <c r="S8" s="119">
        <f>'様式２（専従の常勤）'!F$23</f>
        <v>0</v>
      </c>
      <c r="T8" s="182">
        <f>COUNTIFS('様式３（非専従の常勤＋非常勤）'!$R$10:$R$29,"&gt;=1")</f>
        <v>0</v>
      </c>
      <c r="U8" s="184">
        <f>'様式３（非専従の常勤＋非常勤）'!R31</f>
        <v>0</v>
      </c>
      <c r="V8" s="162">
        <f>'様式２（専従の常勤）'!I$35</f>
        <v>0</v>
      </c>
      <c r="W8" s="186">
        <f>'様式２（専従の常勤）'!I$37</f>
        <v>0</v>
      </c>
      <c r="X8" s="162">
        <f>'様式２（専従の常勤）'!I$48</f>
        <v>0</v>
      </c>
      <c r="Y8" s="186">
        <f>'様式２（専従の常勤）'!I$50</f>
        <v>0</v>
      </c>
      <c r="Z8" s="91"/>
      <c r="AA8" s="84">
        <f t="shared" si="1"/>
        <v>0</v>
      </c>
      <c r="AB8" s="67">
        <f t="shared" si="2"/>
        <v>-1</v>
      </c>
    </row>
    <row r="9" spans="1:30" ht="35.1" customHeight="1">
      <c r="A9" s="26" t="s">
        <v>3</v>
      </c>
      <c r="B9" s="73"/>
      <c r="C9" s="73"/>
      <c r="D9" s="77"/>
      <c r="E9" s="77"/>
      <c r="F9" s="77"/>
      <c r="G9" s="77"/>
      <c r="H9" s="80"/>
      <c r="I9" s="78"/>
      <c r="J9" s="94"/>
      <c r="K9" s="95"/>
      <c r="L9" s="95"/>
      <c r="M9" s="96"/>
      <c r="N9" s="74"/>
      <c r="O9" s="32">
        <f t="shared" si="0"/>
        <v>0</v>
      </c>
      <c r="P9" s="188"/>
      <c r="Q9" s="116"/>
      <c r="R9" s="118">
        <f t="shared" si="3"/>
        <v>1</v>
      </c>
      <c r="S9" s="119">
        <f>'様式２（専従の常勤）'!G$23</f>
        <v>0</v>
      </c>
      <c r="T9" s="182">
        <f>COUNTIFS('様式３（非専従の常勤＋非常勤）'!$T$10:$T$29,"&gt;=1")</f>
        <v>0</v>
      </c>
      <c r="U9" s="184">
        <f>'様式３（非専従の常勤＋非常勤）'!T31</f>
        <v>0</v>
      </c>
      <c r="V9" s="162">
        <f>'様式２（専従の常勤）'!J$35</f>
        <v>0</v>
      </c>
      <c r="W9" s="186">
        <f>'様式２（専従の常勤）'!J$37</f>
        <v>0</v>
      </c>
      <c r="X9" s="162">
        <f>'様式２（専従の常勤）'!J$48</f>
        <v>0</v>
      </c>
      <c r="Y9" s="186">
        <f>'様式２（専従の常勤）'!J$50</f>
        <v>0</v>
      </c>
      <c r="Z9" s="91"/>
      <c r="AA9" s="84">
        <f t="shared" si="1"/>
        <v>0</v>
      </c>
      <c r="AB9" s="67">
        <f t="shared" si="2"/>
        <v>-1</v>
      </c>
    </row>
    <row r="10" spans="1:30" ht="35.1" customHeight="1">
      <c r="A10" s="26" t="s">
        <v>4</v>
      </c>
      <c r="B10" s="73"/>
      <c r="C10" s="73"/>
      <c r="D10" s="77"/>
      <c r="E10" s="77"/>
      <c r="F10" s="77"/>
      <c r="G10" s="77"/>
      <c r="H10" s="80"/>
      <c r="I10" s="78"/>
      <c r="J10" s="94"/>
      <c r="K10" s="95"/>
      <c r="L10" s="95"/>
      <c r="M10" s="96"/>
      <c r="N10" s="74"/>
      <c r="O10" s="32">
        <f t="shared" si="0"/>
        <v>0</v>
      </c>
      <c r="P10" s="188"/>
      <c r="Q10" s="116"/>
      <c r="R10" s="118">
        <f t="shared" si="3"/>
        <v>1</v>
      </c>
      <c r="S10" s="119">
        <f>'様式２（専従の常勤）'!H$23</f>
        <v>0</v>
      </c>
      <c r="T10" s="182">
        <f>COUNTIFS('様式３（非専従の常勤＋非常勤）'!$V$10:$V$29,"&gt;=1")</f>
        <v>0</v>
      </c>
      <c r="U10" s="184">
        <f>'様式３（非専従の常勤＋非常勤）'!V31</f>
        <v>0</v>
      </c>
      <c r="V10" s="162">
        <f>'様式２（専従の常勤）'!K$35</f>
        <v>0</v>
      </c>
      <c r="W10" s="186">
        <f>'様式２（専従の常勤）'!K$37</f>
        <v>0</v>
      </c>
      <c r="X10" s="162">
        <f>'様式２（専従の常勤）'!K$48</f>
        <v>0</v>
      </c>
      <c r="Y10" s="186">
        <f>'様式２（専従の常勤）'!K$50</f>
        <v>0</v>
      </c>
      <c r="Z10" s="91"/>
      <c r="AA10" s="84">
        <f t="shared" si="1"/>
        <v>0</v>
      </c>
      <c r="AB10" s="67">
        <f t="shared" si="2"/>
        <v>-1</v>
      </c>
    </row>
    <row r="11" spans="1:30" ht="35.1" customHeight="1">
      <c r="A11" s="26" t="s">
        <v>5</v>
      </c>
      <c r="B11" s="73"/>
      <c r="C11" s="73"/>
      <c r="D11" s="77"/>
      <c r="E11" s="77"/>
      <c r="F11" s="77"/>
      <c r="G11" s="77"/>
      <c r="H11" s="80"/>
      <c r="I11" s="78"/>
      <c r="J11" s="94"/>
      <c r="K11" s="95"/>
      <c r="L11" s="95"/>
      <c r="M11" s="96"/>
      <c r="N11" s="74"/>
      <c r="O11" s="32">
        <f t="shared" si="0"/>
        <v>0</v>
      </c>
      <c r="P11" s="188"/>
      <c r="Q11" s="116"/>
      <c r="R11" s="118">
        <f t="shared" si="3"/>
        <v>1</v>
      </c>
      <c r="S11" s="119">
        <f>'様式２（専従の常勤）'!I$23</f>
        <v>0</v>
      </c>
      <c r="T11" s="182">
        <f>COUNTIFS('様式３（非専従の常勤＋非常勤）'!$X$10:$X$29,"&gt;=1")</f>
        <v>0</v>
      </c>
      <c r="U11" s="184">
        <f>'様式３（非専従の常勤＋非常勤）'!X31</f>
        <v>0</v>
      </c>
      <c r="V11" s="162">
        <f>'様式２（専従の常勤）'!L$35</f>
        <v>0</v>
      </c>
      <c r="W11" s="186">
        <f>'様式２（専従の常勤）'!L$37</f>
        <v>0</v>
      </c>
      <c r="X11" s="162">
        <f>'様式２（専従の常勤）'!L$48</f>
        <v>0</v>
      </c>
      <c r="Y11" s="186">
        <f>'様式２（専従の常勤）'!L$50</f>
        <v>0</v>
      </c>
      <c r="Z11" s="91"/>
      <c r="AA11" s="84">
        <f t="shared" si="1"/>
        <v>0</v>
      </c>
      <c r="AB11" s="67">
        <f t="shared" si="2"/>
        <v>-1</v>
      </c>
    </row>
    <row r="12" spans="1:30" ht="35.1" customHeight="1">
      <c r="A12" s="26" t="s">
        <v>6</v>
      </c>
      <c r="B12" s="73"/>
      <c r="C12" s="73"/>
      <c r="D12" s="77"/>
      <c r="E12" s="77"/>
      <c r="F12" s="77"/>
      <c r="G12" s="77"/>
      <c r="H12" s="80"/>
      <c r="I12" s="78"/>
      <c r="J12" s="94"/>
      <c r="K12" s="95"/>
      <c r="L12" s="95"/>
      <c r="M12" s="96"/>
      <c r="N12" s="74"/>
      <c r="O12" s="32">
        <f t="shared" si="0"/>
        <v>0</v>
      </c>
      <c r="P12" s="188"/>
      <c r="Q12" s="116"/>
      <c r="R12" s="118">
        <f t="shared" si="3"/>
        <v>1</v>
      </c>
      <c r="S12" s="119">
        <f>'様式２（専従の常勤）'!J$23</f>
        <v>0</v>
      </c>
      <c r="T12" s="182">
        <f>COUNTIFS('様式３（非専従の常勤＋非常勤）'!$Z$10:$Z$29,"&gt;=1")</f>
        <v>0</v>
      </c>
      <c r="U12" s="184">
        <f>'様式３（非専従の常勤＋非常勤）'!Z31</f>
        <v>0</v>
      </c>
      <c r="V12" s="162">
        <f>'様式２（専従の常勤）'!M$35</f>
        <v>0</v>
      </c>
      <c r="W12" s="186">
        <f>'様式２（専従の常勤）'!M$37</f>
        <v>0</v>
      </c>
      <c r="X12" s="162">
        <f>'様式２（専従の常勤）'!M$48</f>
        <v>0</v>
      </c>
      <c r="Y12" s="186">
        <f>'様式２（専従の常勤）'!M$50</f>
        <v>0</v>
      </c>
      <c r="Z12" s="91"/>
      <c r="AA12" s="84">
        <f t="shared" si="1"/>
        <v>0</v>
      </c>
      <c r="AB12" s="67">
        <f t="shared" si="2"/>
        <v>-1</v>
      </c>
    </row>
    <row r="13" spans="1:30" ht="35.1" customHeight="1">
      <c r="A13" s="26" t="s">
        <v>7</v>
      </c>
      <c r="B13" s="73"/>
      <c r="C13" s="73"/>
      <c r="D13" s="77"/>
      <c r="E13" s="77"/>
      <c r="F13" s="77"/>
      <c r="G13" s="77"/>
      <c r="H13" s="80"/>
      <c r="I13" s="78"/>
      <c r="J13" s="94"/>
      <c r="K13" s="95"/>
      <c r="L13" s="95"/>
      <c r="M13" s="96"/>
      <c r="N13" s="74"/>
      <c r="O13" s="32">
        <f t="shared" si="0"/>
        <v>0</v>
      </c>
      <c r="P13" s="188"/>
      <c r="Q13" s="116"/>
      <c r="R13" s="118">
        <f t="shared" si="3"/>
        <v>1</v>
      </c>
      <c r="S13" s="119">
        <f>'様式２（専従の常勤）'!K$23</f>
        <v>0</v>
      </c>
      <c r="T13" s="182">
        <f>COUNTIFS('様式３（非専従の常勤＋非常勤）'!$AB$10:$AB$29,"&gt;=1")</f>
        <v>0</v>
      </c>
      <c r="U13" s="184">
        <f>'様式３（非専従の常勤＋非常勤）'!AB31</f>
        <v>0</v>
      </c>
      <c r="V13" s="162">
        <f>'様式２（専従の常勤）'!N$35</f>
        <v>0</v>
      </c>
      <c r="W13" s="186">
        <f>'様式２（専従の常勤）'!N$37</f>
        <v>0</v>
      </c>
      <c r="X13" s="162">
        <f>'様式２（専従の常勤）'!N$48</f>
        <v>0</v>
      </c>
      <c r="Y13" s="186">
        <f>'様式２（専従の常勤）'!N$50</f>
        <v>0</v>
      </c>
      <c r="Z13" s="91"/>
      <c r="AA13" s="84">
        <f t="shared" si="1"/>
        <v>0</v>
      </c>
      <c r="AB13" s="67">
        <f t="shared" si="2"/>
        <v>-1</v>
      </c>
    </row>
    <row r="14" spans="1:30" ht="35.1" customHeight="1">
      <c r="A14" s="26" t="s">
        <v>8</v>
      </c>
      <c r="B14" s="73"/>
      <c r="C14" s="73"/>
      <c r="D14" s="77"/>
      <c r="E14" s="77"/>
      <c r="F14" s="77"/>
      <c r="G14" s="77"/>
      <c r="H14" s="80"/>
      <c r="I14" s="78"/>
      <c r="J14" s="94"/>
      <c r="K14" s="95"/>
      <c r="L14" s="95"/>
      <c r="M14" s="96"/>
      <c r="N14" s="74"/>
      <c r="O14" s="32">
        <f t="shared" si="0"/>
        <v>0</v>
      </c>
      <c r="P14" s="188"/>
      <c r="Q14" s="116"/>
      <c r="R14" s="118">
        <f t="shared" si="3"/>
        <v>1</v>
      </c>
      <c r="S14" s="119">
        <f>'様式２（専従の常勤）'!L$23</f>
        <v>0</v>
      </c>
      <c r="T14" s="182">
        <f>COUNTIFS('様式３（非専従の常勤＋非常勤）'!$AD$10:$AD$29,"&gt;=1")</f>
        <v>0</v>
      </c>
      <c r="U14" s="184">
        <f>'様式３（非専従の常勤＋非常勤）'!AD31</f>
        <v>0</v>
      </c>
      <c r="V14" s="162">
        <f>'様式２（専従の常勤）'!O$35</f>
        <v>0</v>
      </c>
      <c r="W14" s="186">
        <f>'様式２（専従の常勤）'!O$37</f>
        <v>0</v>
      </c>
      <c r="X14" s="162">
        <f>'様式２（専従の常勤）'!O$48</f>
        <v>0</v>
      </c>
      <c r="Y14" s="186">
        <f>'様式２（専従の常勤）'!O$50</f>
        <v>0</v>
      </c>
      <c r="Z14" s="91"/>
      <c r="AA14" s="84">
        <f t="shared" si="1"/>
        <v>0</v>
      </c>
      <c r="AB14" s="67">
        <f t="shared" si="2"/>
        <v>-1</v>
      </c>
    </row>
    <row r="15" spans="1:30" ht="35.1" customHeight="1">
      <c r="A15" s="26" t="s">
        <v>11</v>
      </c>
      <c r="B15" s="73"/>
      <c r="C15" s="73"/>
      <c r="D15" s="77"/>
      <c r="E15" s="77"/>
      <c r="F15" s="77"/>
      <c r="G15" s="77"/>
      <c r="H15" s="80"/>
      <c r="I15" s="78"/>
      <c r="J15" s="94"/>
      <c r="K15" s="95"/>
      <c r="L15" s="95"/>
      <c r="M15" s="96"/>
      <c r="N15" s="74"/>
      <c r="O15" s="32">
        <f t="shared" si="0"/>
        <v>0</v>
      </c>
      <c r="P15" s="188"/>
      <c r="Q15" s="116"/>
      <c r="R15" s="118">
        <f t="shared" si="3"/>
        <v>1</v>
      </c>
      <c r="S15" s="119">
        <f>'様式２（専従の常勤）'!M$23</f>
        <v>0</v>
      </c>
      <c r="T15" s="182">
        <f>COUNTIFS('様式３（非専従の常勤＋非常勤）'!$AF$10:$AF$29,"&gt;=1")</f>
        <v>0</v>
      </c>
      <c r="U15" s="184">
        <f>'様式３（非専従の常勤＋非常勤）'!AF31</f>
        <v>0</v>
      </c>
      <c r="V15" s="162">
        <f>'様式２（専従の常勤）'!P$35</f>
        <v>0</v>
      </c>
      <c r="W15" s="186">
        <f>'様式２（専従の常勤）'!P$37</f>
        <v>0</v>
      </c>
      <c r="X15" s="162">
        <f>'様式２（専従の常勤）'!P$48</f>
        <v>0</v>
      </c>
      <c r="Y15" s="186">
        <f>'様式２（専従の常勤）'!P$50</f>
        <v>0</v>
      </c>
      <c r="Z15" s="91"/>
      <c r="AA15" s="84">
        <f t="shared" si="1"/>
        <v>0</v>
      </c>
      <c r="AB15" s="67">
        <f t="shared" si="2"/>
        <v>-1</v>
      </c>
    </row>
    <row r="16" spans="1:30" ht="35.1" customHeight="1">
      <c r="A16" s="26" t="s">
        <v>14</v>
      </c>
      <c r="B16" s="73"/>
      <c r="C16" s="73"/>
      <c r="D16" s="77"/>
      <c r="E16" s="77"/>
      <c r="F16" s="77"/>
      <c r="G16" s="77"/>
      <c r="H16" s="80"/>
      <c r="I16" s="78"/>
      <c r="J16" s="94"/>
      <c r="K16" s="95"/>
      <c r="L16" s="95"/>
      <c r="M16" s="96"/>
      <c r="N16" s="74"/>
      <c r="O16" s="32">
        <f t="shared" si="0"/>
        <v>0</v>
      </c>
      <c r="P16" s="188"/>
      <c r="Q16" s="116"/>
      <c r="R16" s="118">
        <f t="shared" si="3"/>
        <v>1</v>
      </c>
      <c r="S16" s="119">
        <f>'様式２（専従の常勤）'!N$23</f>
        <v>0</v>
      </c>
      <c r="T16" s="182">
        <f>COUNTIFS('様式３（非専従の常勤＋非常勤）'!$AH$10:$AH$29,"&gt;=1")</f>
        <v>0</v>
      </c>
      <c r="U16" s="184">
        <f>'様式３（非専従の常勤＋非常勤）'!AH31</f>
        <v>0</v>
      </c>
      <c r="V16" s="162">
        <f>'様式２（専従の常勤）'!Q$35</f>
        <v>0</v>
      </c>
      <c r="W16" s="186">
        <f>'様式２（専従の常勤）'!Q$37</f>
        <v>0</v>
      </c>
      <c r="X16" s="162">
        <f>'様式２（専従の常勤）'!Q$48</f>
        <v>0</v>
      </c>
      <c r="Y16" s="186">
        <f>'様式２（専従の常勤）'!Q$50</f>
        <v>0</v>
      </c>
      <c r="Z16" s="91"/>
      <c r="AA16" s="84">
        <f t="shared" si="1"/>
        <v>0</v>
      </c>
      <c r="AB16" s="67">
        <f t="shared" si="2"/>
        <v>-1</v>
      </c>
    </row>
    <row r="17" spans="1:28" ht="35.1" customHeight="1" thickBot="1">
      <c r="A17" s="26" t="s">
        <v>9</v>
      </c>
      <c r="B17" s="73"/>
      <c r="C17" s="73"/>
      <c r="D17" s="77"/>
      <c r="E17" s="77"/>
      <c r="F17" s="77"/>
      <c r="G17" s="77"/>
      <c r="H17" s="80"/>
      <c r="I17" s="78"/>
      <c r="J17" s="94"/>
      <c r="K17" s="78"/>
      <c r="L17" s="78"/>
      <c r="M17" s="79"/>
      <c r="N17" s="75"/>
      <c r="O17" s="33">
        <f>SUM(B17:G17)</f>
        <v>0</v>
      </c>
      <c r="P17" s="117"/>
      <c r="Q17" s="116"/>
      <c r="R17" s="118">
        <f t="shared" si="3"/>
        <v>1</v>
      </c>
      <c r="S17" s="120">
        <f>'様式２（専従の常勤）'!O$23</f>
        <v>0</v>
      </c>
      <c r="T17" s="183">
        <f>COUNTIFS('様式３（非専従の常勤＋非常勤）'!$AJ$10:$AJ$29,"&gt;=1")</f>
        <v>0</v>
      </c>
      <c r="U17" s="185">
        <f>'様式３（非専従の常勤＋非常勤）'!AJ31</f>
        <v>0</v>
      </c>
      <c r="V17" s="163">
        <f>'様式２（専従の常勤）'!R$35</f>
        <v>0</v>
      </c>
      <c r="W17" s="187">
        <f>'様式２（専従の常勤）'!R$37</f>
        <v>0</v>
      </c>
      <c r="X17" s="163">
        <f>'様式２（専従の常勤）'!R$48</f>
        <v>0</v>
      </c>
      <c r="Y17" s="187">
        <f>'様式２（専従の常勤）'!R$50</f>
        <v>0</v>
      </c>
      <c r="Z17" s="92"/>
      <c r="AA17" s="84">
        <f t="shared" si="1"/>
        <v>0</v>
      </c>
      <c r="AB17" s="68">
        <f t="shared" si="2"/>
        <v>-1</v>
      </c>
    </row>
    <row r="18" spans="1:28" s="27" customFormat="1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09"/>
      <c r="Y18" s="209"/>
      <c r="Z18" s="28"/>
      <c r="AA18" s="28"/>
      <c r="AB18" s="28"/>
    </row>
    <row r="22" spans="1:28">
      <c r="N22" s="1" t="s">
        <v>46</v>
      </c>
    </row>
    <row r="27" spans="1:28">
      <c r="N27" s="1" t="s">
        <v>68</v>
      </c>
    </row>
    <row r="28" spans="1:28">
      <c r="N28" s="1" t="s">
        <v>69</v>
      </c>
    </row>
    <row r="29" spans="1:28">
      <c r="N29" s="1" t="s">
        <v>70</v>
      </c>
    </row>
  </sheetData>
  <sheetProtection password="CAB1" sheet="1" objects="1" scenarios="1"/>
  <mergeCells count="25">
    <mergeCell ref="S3:AA3"/>
    <mergeCell ref="V4:W4"/>
    <mergeCell ref="C4:C5"/>
    <mergeCell ref="E4:E5"/>
    <mergeCell ref="O4:O5"/>
    <mergeCell ref="B3:O3"/>
    <mergeCell ref="Q3:Q5"/>
    <mergeCell ref="X4:Y4"/>
    <mergeCell ref="A2:B2"/>
    <mergeCell ref="D4:D5"/>
    <mergeCell ref="H4:M4"/>
    <mergeCell ref="P3:P5"/>
    <mergeCell ref="B4:B5"/>
    <mergeCell ref="N4:N5"/>
    <mergeCell ref="F4:F5"/>
    <mergeCell ref="A1:B1"/>
    <mergeCell ref="U1:AB1"/>
    <mergeCell ref="AB4:AB5"/>
    <mergeCell ref="AA4:AA5"/>
    <mergeCell ref="R3:R5"/>
    <mergeCell ref="I2:O2"/>
    <mergeCell ref="A3:A5"/>
    <mergeCell ref="C2:H2"/>
    <mergeCell ref="T4:U4"/>
    <mergeCell ref="G4:G5"/>
  </mergeCells>
  <phoneticPr fontId="1"/>
  <conditionalFormatting sqref="AB6:AB17">
    <cfRule type="cellIs" dxfId="3" priority="4" stopIfTrue="1" operator="lessThan">
      <formula>0</formula>
    </cfRule>
  </conditionalFormatting>
  <conditionalFormatting sqref="P6:Q7 P9:Q17">
    <cfRule type="containsText" dxfId="2" priority="2" stopIfTrue="1" operator="containsText" text="未配置">
      <formula>NOT(ISERROR(SEARCH("未配置",P6)))</formula>
    </cfRule>
  </conditionalFormatting>
  <conditionalFormatting sqref="Q8">
    <cfRule type="containsText" dxfId="1" priority="1" stopIfTrue="1" operator="containsText" text="未配置">
      <formula>NOT(ISERROR(SEARCH("未配置",Q8)))</formula>
    </cfRule>
  </conditionalFormatting>
  <dataValidations count="3">
    <dataValidation type="list" allowBlank="1" showInputMessage="1" showErrorMessage="1" sqref="N6:N17" xr:uid="{16E048B4-E145-4A1D-8866-90FC3F33A9AB}">
      <formula1>$N$22:$N$23</formula1>
    </dataValidation>
    <dataValidation type="list" allowBlank="1" showInputMessage="1" showErrorMessage="1" sqref="P6:P7 P9:P17" xr:uid="{5065F7FF-8C7D-4730-A5DB-5B03A95D0466}">
      <formula1>"配置,未配置"</formula1>
    </dataValidation>
    <dataValidation type="list" allowBlank="1" showInputMessage="1" showErrorMessage="1" sqref="Q6:Q17" xr:uid="{2B0BC856-64B8-4278-8F31-E7031CCA4CA3}">
      <formula1>$N$21:$N$22</formula1>
    </dataValidation>
  </dataValidations>
  <printOptions horizontalCentered="1"/>
  <pageMargins left="0.43307086614173229" right="0.31496062992125984" top="0.82677165354330717" bottom="0.23622047244094491" header="0.55118110236220474" footer="0.27559055118110237"/>
  <pageSetup paperSize="9" scale="76" pageOrder="overThenDown" orientation="landscape" cellComments="asDisplayed" horizontalDpi="4294967292" r:id="rId1"/>
  <headerFooter alignWithMargins="0">
    <oddHeader>&amp;L&amp;"ＭＳ Ｐゴシック,太字"&amp;16 令和8年度　保育施設職員配置状況確認書（様式１）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9B076-8889-4179-B1E1-BD6D57809F55}">
  <sheetPr codeName="Sheet4">
    <pageSetUpPr fitToPage="1"/>
  </sheetPr>
  <dimension ref="A1:V50"/>
  <sheetViews>
    <sheetView view="pageBreakPreview" zoomScale="90" zoomScaleNormal="80" zoomScaleSheetLayoutView="90" zoomScalePageLayoutView="70" workbookViewId="0">
      <selection activeCell="B8" sqref="B8:C8"/>
    </sheetView>
  </sheetViews>
  <sheetFormatPr defaultRowHeight="13.5"/>
  <cols>
    <col min="1" max="1" width="4.5" customWidth="1"/>
    <col min="2" max="2" width="17.25" customWidth="1"/>
    <col min="3" max="3" width="14.875" customWidth="1"/>
    <col min="4" max="6" width="10.625" customWidth="1"/>
    <col min="7" max="18" width="9.25" customWidth="1"/>
    <col min="19" max="19" width="4.25" customWidth="1"/>
    <col min="20" max="20" width="10.5" customWidth="1"/>
    <col min="21" max="21" width="8.375" customWidth="1"/>
    <col min="22" max="29" width="7.25" customWidth="1"/>
    <col min="30" max="30" width="10.375" customWidth="1"/>
    <col min="31" max="31" width="17.375" customWidth="1"/>
  </cols>
  <sheetData>
    <row r="1" spans="1:19" ht="18" customHeight="1" thickBot="1">
      <c r="A1" s="121"/>
      <c r="B1" s="165" t="s">
        <v>100</v>
      </c>
      <c r="C1" s="217">
        <f>様式１!C1</f>
        <v>0</v>
      </c>
      <c r="D1" s="122"/>
      <c r="E1" s="122"/>
      <c r="F1" s="122"/>
      <c r="G1" s="123"/>
      <c r="M1" s="124"/>
      <c r="N1" s="125"/>
      <c r="O1" s="124"/>
      <c r="P1" s="124"/>
    </row>
    <row r="2" spans="1:19" ht="21.95" customHeight="1" thickTop="1" thickBot="1">
      <c r="A2" s="126"/>
      <c r="B2" s="126" t="s">
        <v>86</v>
      </c>
      <c r="C2" s="294">
        <f>様式１!C2</f>
        <v>0</v>
      </c>
      <c r="D2" s="295"/>
      <c r="E2" s="295"/>
      <c r="F2" s="296"/>
      <c r="G2" s="127"/>
      <c r="H2" s="128"/>
      <c r="I2" s="128"/>
      <c r="J2" s="128"/>
      <c r="K2" s="129"/>
      <c r="L2" s="129"/>
      <c r="M2" s="129"/>
      <c r="N2" s="129"/>
      <c r="O2" s="129"/>
      <c r="P2" s="129"/>
      <c r="Q2" s="130"/>
      <c r="R2" s="130"/>
      <c r="S2" s="130"/>
    </row>
    <row r="3" spans="1:19" ht="108.75" customHeight="1" thickTop="1">
      <c r="A3" s="126"/>
      <c r="B3" s="126"/>
      <c r="C3" s="129"/>
      <c r="D3" s="129"/>
      <c r="E3" s="129"/>
      <c r="F3" s="129"/>
      <c r="G3" s="128"/>
      <c r="H3" s="128"/>
      <c r="I3" s="131"/>
      <c r="J3" s="128"/>
      <c r="K3" s="129"/>
      <c r="L3" s="129"/>
      <c r="M3" s="129"/>
      <c r="N3" s="129"/>
      <c r="O3" s="129"/>
      <c r="P3" s="129"/>
      <c r="Q3" s="130"/>
      <c r="R3" s="130"/>
      <c r="S3" s="130"/>
    </row>
    <row r="4" spans="1:19" ht="18" customHeight="1">
      <c r="A4" s="132"/>
      <c r="B4" s="132"/>
      <c r="C4" s="132"/>
      <c r="D4" s="132"/>
      <c r="E4" s="132"/>
      <c r="F4" s="132"/>
      <c r="G4" s="297"/>
      <c r="H4" s="297"/>
      <c r="J4" s="297"/>
      <c r="K4" s="297"/>
      <c r="M4" s="130"/>
      <c r="N4" s="130"/>
      <c r="O4" s="130"/>
      <c r="P4" s="130"/>
      <c r="Q4" s="130"/>
      <c r="R4" s="130"/>
      <c r="S4" s="130"/>
    </row>
    <row r="5" spans="1:19" ht="24.75" customHeight="1" thickBot="1">
      <c r="A5" s="133" t="s">
        <v>113</v>
      </c>
      <c r="B5" s="133"/>
      <c r="C5" s="134"/>
      <c r="D5" s="134"/>
      <c r="E5" s="134"/>
      <c r="F5" s="134"/>
    </row>
    <row r="6" spans="1:19" ht="28.5" customHeight="1">
      <c r="A6" s="273" t="s">
        <v>75</v>
      </c>
      <c r="B6" s="275" t="s">
        <v>87</v>
      </c>
      <c r="C6" s="286"/>
      <c r="D6" s="289" t="s">
        <v>88</v>
      </c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1"/>
      <c r="P6" s="130"/>
    </row>
    <row r="7" spans="1:19" ht="27" customHeight="1">
      <c r="A7" s="293"/>
      <c r="B7" s="287"/>
      <c r="C7" s="288"/>
      <c r="D7" s="135">
        <v>4</v>
      </c>
      <c r="E7" s="136">
        <v>5</v>
      </c>
      <c r="F7" s="136">
        <v>6</v>
      </c>
      <c r="G7" s="136">
        <v>7</v>
      </c>
      <c r="H7" s="136">
        <v>8</v>
      </c>
      <c r="I7" s="136">
        <v>9</v>
      </c>
      <c r="J7" s="136">
        <v>10</v>
      </c>
      <c r="K7" s="136">
        <v>11</v>
      </c>
      <c r="L7" s="136">
        <v>12</v>
      </c>
      <c r="M7" s="136">
        <v>1</v>
      </c>
      <c r="N7" s="136">
        <v>2</v>
      </c>
      <c r="O7" s="137">
        <v>3</v>
      </c>
      <c r="P7" s="130"/>
    </row>
    <row r="8" spans="1:19" ht="22.5" customHeight="1">
      <c r="A8" s="138">
        <v>1</v>
      </c>
      <c r="B8" s="265"/>
      <c r="C8" s="266"/>
      <c r="D8" s="139"/>
      <c r="E8" s="140"/>
      <c r="F8" s="141"/>
      <c r="G8" s="140"/>
      <c r="H8" s="141"/>
      <c r="I8" s="140"/>
      <c r="J8" s="141"/>
      <c r="K8" s="140"/>
      <c r="L8" s="141"/>
      <c r="M8" s="140"/>
      <c r="N8" s="141"/>
      <c r="O8" s="142"/>
      <c r="P8" s="130"/>
    </row>
    <row r="9" spans="1:19" ht="22.5" customHeight="1">
      <c r="A9" s="138">
        <v>2</v>
      </c>
      <c r="B9" s="265"/>
      <c r="C9" s="266"/>
      <c r="D9" s="139"/>
      <c r="E9" s="140"/>
      <c r="F9" s="141"/>
      <c r="G9" s="140"/>
      <c r="H9" s="141"/>
      <c r="I9" s="140"/>
      <c r="J9" s="141"/>
      <c r="K9" s="140"/>
      <c r="L9" s="141"/>
      <c r="M9" s="140"/>
      <c r="N9" s="141"/>
      <c r="O9" s="142"/>
      <c r="P9" s="130"/>
    </row>
    <row r="10" spans="1:19" ht="22.5" customHeight="1">
      <c r="A10" s="138">
        <v>3</v>
      </c>
      <c r="B10" s="265"/>
      <c r="C10" s="266"/>
      <c r="D10" s="139"/>
      <c r="E10" s="140"/>
      <c r="F10" s="141"/>
      <c r="G10" s="140"/>
      <c r="H10" s="141"/>
      <c r="I10" s="140"/>
      <c r="J10" s="141"/>
      <c r="K10" s="140"/>
      <c r="L10" s="141"/>
      <c r="M10" s="140"/>
      <c r="N10" s="141"/>
      <c r="O10" s="142"/>
      <c r="P10" s="130"/>
    </row>
    <row r="11" spans="1:19" ht="22.5" customHeight="1">
      <c r="A11" s="138">
        <v>4</v>
      </c>
      <c r="B11" s="265"/>
      <c r="C11" s="266"/>
      <c r="D11" s="139"/>
      <c r="E11" s="140"/>
      <c r="F11" s="141"/>
      <c r="G11" s="140"/>
      <c r="H11" s="141"/>
      <c r="I11" s="140"/>
      <c r="J11" s="141"/>
      <c r="K11" s="140"/>
      <c r="L11" s="141"/>
      <c r="M11" s="140"/>
      <c r="N11" s="141"/>
      <c r="O11" s="142"/>
      <c r="P11" s="130"/>
    </row>
    <row r="12" spans="1:19" ht="22.5" customHeight="1">
      <c r="A12" s="138">
        <v>5</v>
      </c>
      <c r="B12" s="265"/>
      <c r="C12" s="266"/>
      <c r="D12" s="139"/>
      <c r="E12" s="140"/>
      <c r="F12" s="141"/>
      <c r="G12" s="140"/>
      <c r="H12" s="141"/>
      <c r="I12" s="140"/>
      <c r="J12" s="141"/>
      <c r="K12" s="140"/>
      <c r="L12" s="141"/>
      <c r="M12" s="140"/>
      <c r="N12" s="141"/>
      <c r="O12" s="142"/>
      <c r="P12" s="130"/>
    </row>
    <row r="13" spans="1:19" ht="22.5" customHeight="1">
      <c r="A13" s="138">
        <v>6</v>
      </c>
      <c r="B13" s="265"/>
      <c r="C13" s="266"/>
      <c r="D13" s="139"/>
      <c r="E13" s="140"/>
      <c r="F13" s="141"/>
      <c r="G13" s="140"/>
      <c r="H13" s="141"/>
      <c r="I13" s="140"/>
      <c r="J13" s="141"/>
      <c r="K13" s="140"/>
      <c r="L13" s="141"/>
      <c r="M13" s="140"/>
      <c r="N13" s="141"/>
      <c r="O13" s="142"/>
      <c r="P13" s="130"/>
    </row>
    <row r="14" spans="1:19" ht="22.5" customHeight="1">
      <c r="A14" s="138">
        <v>7</v>
      </c>
      <c r="B14" s="265"/>
      <c r="C14" s="266"/>
      <c r="D14" s="139"/>
      <c r="E14" s="140"/>
      <c r="F14" s="141"/>
      <c r="G14" s="140"/>
      <c r="H14" s="141"/>
      <c r="I14" s="140"/>
      <c r="J14" s="141"/>
      <c r="K14" s="140"/>
      <c r="L14" s="141"/>
      <c r="M14" s="140"/>
      <c r="N14" s="141"/>
      <c r="O14" s="142"/>
      <c r="P14" s="130"/>
    </row>
    <row r="15" spans="1:19" ht="22.5" customHeight="1">
      <c r="A15" s="138">
        <v>8</v>
      </c>
      <c r="B15" s="265"/>
      <c r="C15" s="266"/>
      <c r="D15" s="139"/>
      <c r="E15" s="140"/>
      <c r="F15" s="141"/>
      <c r="G15" s="140"/>
      <c r="H15" s="141"/>
      <c r="I15" s="140"/>
      <c r="J15" s="141"/>
      <c r="K15" s="140"/>
      <c r="L15" s="141"/>
      <c r="M15" s="140"/>
      <c r="N15" s="141"/>
      <c r="O15" s="142"/>
      <c r="P15" s="130"/>
    </row>
    <row r="16" spans="1:19" ht="22.5" customHeight="1">
      <c r="A16" s="138">
        <v>9</v>
      </c>
      <c r="B16" s="265"/>
      <c r="C16" s="266"/>
      <c r="D16" s="139"/>
      <c r="E16" s="140"/>
      <c r="F16" s="141"/>
      <c r="G16" s="140"/>
      <c r="H16" s="141"/>
      <c r="I16" s="140"/>
      <c r="J16" s="141"/>
      <c r="K16" s="140"/>
      <c r="L16" s="141"/>
      <c r="M16" s="140"/>
      <c r="N16" s="141"/>
      <c r="O16" s="142"/>
      <c r="P16" s="130"/>
    </row>
    <row r="17" spans="1:21" ht="22.5" customHeight="1">
      <c r="A17" s="138">
        <v>10</v>
      </c>
      <c r="B17" s="265"/>
      <c r="C17" s="266"/>
      <c r="D17" s="139"/>
      <c r="E17" s="140"/>
      <c r="F17" s="141"/>
      <c r="G17" s="140"/>
      <c r="H17" s="141"/>
      <c r="I17" s="140"/>
      <c r="J17" s="141"/>
      <c r="K17" s="140"/>
      <c r="L17" s="141"/>
      <c r="M17" s="140"/>
      <c r="N17" s="141"/>
      <c r="O17" s="142"/>
      <c r="P17" s="130"/>
    </row>
    <row r="18" spans="1:21" ht="22.5" customHeight="1">
      <c r="A18" s="138">
        <v>11</v>
      </c>
      <c r="B18" s="265"/>
      <c r="C18" s="266"/>
      <c r="D18" s="139"/>
      <c r="E18" s="140"/>
      <c r="F18" s="141"/>
      <c r="G18" s="140"/>
      <c r="H18" s="141"/>
      <c r="I18" s="140"/>
      <c r="J18" s="141"/>
      <c r="K18" s="140"/>
      <c r="L18" s="141"/>
      <c r="M18" s="140"/>
      <c r="N18" s="141"/>
      <c r="O18" s="142"/>
      <c r="P18" s="130"/>
    </row>
    <row r="19" spans="1:21" ht="22.5" customHeight="1">
      <c r="A19" s="138">
        <v>12</v>
      </c>
      <c r="B19" s="265"/>
      <c r="C19" s="266"/>
      <c r="D19" s="139"/>
      <c r="E19" s="140"/>
      <c r="F19" s="141"/>
      <c r="G19" s="140"/>
      <c r="H19" s="141"/>
      <c r="I19" s="140"/>
      <c r="J19" s="141"/>
      <c r="K19" s="140"/>
      <c r="L19" s="141"/>
      <c r="M19" s="140"/>
      <c r="N19" s="141"/>
      <c r="O19" s="142"/>
      <c r="P19" s="130"/>
    </row>
    <row r="20" spans="1:21" ht="22.5" customHeight="1">
      <c r="A20" s="138">
        <v>13</v>
      </c>
      <c r="B20" s="265"/>
      <c r="C20" s="266"/>
      <c r="D20" s="139"/>
      <c r="E20" s="140"/>
      <c r="F20" s="141"/>
      <c r="G20" s="140"/>
      <c r="H20" s="141"/>
      <c r="I20" s="140"/>
      <c r="J20" s="141"/>
      <c r="K20" s="140"/>
      <c r="L20" s="141"/>
      <c r="M20" s="140"/>
      <c r="N20" s="141"/>
      <c r="O20" s="142"/>
      <c r="P20" s="130"/>
    </row>
    <row r="21" spans="1:21" ht="22.5" customHeight="1">
      <c r="A21" s="138">
        <v>14</v>
      </c>
      <c r="B21" s="265"/>
      <c r="C21" s="266"/>
      <c r="D21" s="139"/>
      <c r="E21" s="140"/>
      <c r="F21" s="141"/>
      <c r="G21" s="140"/>
      <c r="H21" s="141"/>
      <c r="I21" s="140"/>
      <c r="J21" s="141"/>
      <c r="K21" s="140"/>
      <c r="L21" s="141"/>
      <c r="M21" s="140"/>
      <c r="N21" s="141"/>
      <c r="O21" s="142"/>
      <c r="P21" s="130"/>
    </row>
    <row r="22" spans="1:21" ht="22.5" customHeight="1">
      <c r="A22" s="138">
        <v>15</v>
      </c>
      <c r="B22" s="265"/>
      <c r="C22" s="266"/>
      <c r="D22" s="139"/>
      <c r="E22" s="140"/>
      <c r="F22" s="141"/>
      <c r="G22" s="140"/>
      <c r="H22" s="141"/>
      <c r="I22" s="140"/>
      <c r="J22" s="141"/>
      <c r="K22" s="140"/>
      <c r="L22" s="141"/>
      <c r="M22" s="140"/>
      <c r="N22" s="141"/>
      <c r="O22" s="142"/>
      <c r="P22" s="130"/>
    </row>
    <row r="23" spans="1:21" ht="25.5" customHeight="1" thickBot="1">
      <c r="A23" s="267" t="s">
        <v>89</v>
      </c>
      <c r="B23" s="268"/>
      <c r="C23" s="269"/>
      <c r="D23" s="143">
        <f>COUNTIF(D8:D22,"○")</f>
        <v>0</v>
      </c>
      <c r="E23" s="144">
        <f>COUNTIF(E8:E22,"○")</f>
        <v>0</v>
      </c>
      <c r="F23" s="144">
        <f>COUNTIF(F8:F22,"○")</f>
        <v>0</v>
      </c>
      <c r="G23" s="144">
        <f>COUNTIF(G8:G22,"○")</f>
        <v>0</v>
      </c>
      <c r="H23" s="144">
        <f t="shared" ref="H23:O23" si="0">COUNTIF(H8:H22,"○")</f>
        <v>0</v>
      </c>
      <c r="I23" s="144">
        <f t="shared" si="0"/>
        <v>0</v>
      </c>
      <c r="J23" s="144">
        <f t="shared" si="0"/>
        <v>0</v>
      </c>
      <c r="K23" s="144">
        <f t="shared" si="0"/>
        <v>0</v>
      </c>
      <c r="L23" s="144">
        <f t="shared" si="0"/>
        <v>0</v>
      </c>
      <c r="M23" s="144">
        <f t="shared" si="0"/>
        <v>0</v>
      </c>
      <c r="N23" s="144">
        <f t="shared" si="0"/>
        <v>0</v>
      </c>
      <c r="O23" s="145">
        <f t="shared" si="0"/>
        <v>0</v>
      </c>
      <c r="P23" s="130"/>
    </row>
    <row r="24" spans="1:21" s="146" customFormat="1" ht="22.5" customHeight="1">
      <c r="S24" s="147"/>
    </row>
    <row r="25" spans="1:21" s="146" customFormat="1" ht="22.5" customHeight="1">
      <c r="S25" s="147"/>
    </row>
    <row r="26" spans="1:21" s="146" customFormat="1" ht="22.5" customHeight="1">
      <c r="S26" s="147"/>
    </row>
    <row r="27" spans="1:21" s="146" customFormat="1" ht="25.5" customHeight="1" thickBot="1">
      <c r="A27" s="123" t="s">
        <v>90</v>
      </c>
      <c r="S27" s="147"/>
    </row>
    <row r="28" spans="1:21" s="146" customFormat="1" ht="22.5" customHeight="1">
      <c r="A28" s="273" t="s">
        <v>75</v>
      </c>
      <c r="B28" s="275" t="s">
        <v>91</v>
      </c>
      <c r="C28" s="286"/>
      <c r="D28" s="279" t="s">
        <v>92</v>
      </c>
      <c r="E28" s="285"/>
      <c r="F28" s="285"/>
      <c r="G28" s="289" t="s">
        <v>88</v>
      </c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1"/>
      <c r="S28" s="147"/>
      <c r="T28" s="292" t="s">
        <v>93</v>
      </c>
      <c r="U28" s="292"/>
    </row>
    <row r="29" spans="1:21" s="146" customFormat="1" ht="22.5" customHeight="1">
      <c r="A29" s="293"/>
      <c r="B29" s="287"/>
      <c r="C29" s="288"/>
      <c r="D29" s="148" t="s">
        <v>94</v>
      </c>
      <c r="E29" s="149" t="s">
        <v>95</v>
      </c>
      <c r="F29" s="150" t="s">
        <v>96</v>
      </c>
      <c r="G29" s="135">
        <v>4</v>
      </c>
      <c r="H29" s="136">
        <v>5</v>
      </c>
      <c r="I29" s="136">
        <v>6</v>
      </c>
      <c r="J29" s="136">
        <v>7</v>
      </c>
      <c r="K29" s="136">
        <v>8</v>
      </c>
      <c r="L29" s="136">
        <v>9</v>
      </c>
      <c r="M29" s="136">
        <v>10</v>
      </c>
      <c r="N29" s="136">
        <v>11</v>
      </c>
      <c r="O29" s="136">
        <v>12</v>
      </c>
      <c r="P29" s="136">
        <v>1</v>
      </c>
      <c r="Q29" s="136">
        <v>2</v>
      </c>
      <c r="R29" s="137">
        <v>3</v>
      </c>
      <c r="S29" s="147"/>
      <c r="T29" s="292"/>
      <c r="U29" s="292"/>
    </row>
    <row r="30" spans="1:21" s="146" customFormat="1" ht="22.5" customHeight="1">
      <c r="A30" s="138">
        <v>1</v>
      </c>
      <c r="B30" s="265"/>
      <c r="C30" s="266"/>
      <c r="D30" s="151"/>
      <c r="E30" s="152"/>
      <c r="F30" s="153"/>
      <c r="G30" s="212"/>
      <c r="H30" s="213"/>
      <c r="I30" s="214"/>
      <c r="J30" s="213"/>
      <c r="K30" s="214"/>
      <c r="L30" s="213"/>
      <c r="M30" s="214"/>
      <c r="N30" s="213"/>
      <c r="O30" s="214"/>
      <c r="P30" s="213"/>
      <c r="Q30" s="214"/>
      <c r="R30" s="215"/>
      <c r="S30" s="147"/>
      <c r="T30" s="292"/>
      <c r="U30" s="292"/>
    </row>
    <row r="31" spans="1:21" s="146" customFormat="1" ht="22.5" customHeight="1">
      <c r="A31" s="138">
        <v>2</v>
      </c>
      <c r="B31" s="265"/>
      <c r="C31" s="266"/>
      <c r="D31" s="151"/>
      <c r="E31" s="152"/>
      <c r="F31" s="153"/>
      <c r="G31" s="212"/>
      <c r="H31" s="213"/>
      <c r="I31" s="214"/>
      <c r="J31" s="213"/>
      <c r="K31" s="214"/>
      <c r="L31" s="213"/>
      <c r="M31" s="214"/>
      <c r="N31" s="213"/>
      <c r="O31" s="214"/>
      <c r="P31" s="213"/>
      <c r="Q31" s="214"/>
      <c r="R31" s="215"/>
      <c r="S31" s="147"/>
      <c r="T31" s="154">
        <f>'様式３（非専従の常勤＋非常勤）'!$L$6</f>
        <v>0</v>
      </c>
      <c r="U31" s="155" t="s">
        <v>18</v>
      </c>
    </row>
    <row r="32" spans="1:21" s="146" customFormat="1" ht="22.5" customHeight="1">
      <c r="A32" s="138">
        <v>3</v>
      </c>
      <c r="B32" s="265"/>
      <c r="C32" s="266"/>
      <c r="D32" s="151"/>
      <c r="E32" s="152"/>
      <c r="F32" s="153"/>
      <c r="G32" s="212"/>
      <c r="H32" s="213"/>
      <c r="I32" s="214"/>
      <c r="J32" s="213"/>
      <c r="K32" s="214"/>
      <c r="L32" s="213"/>
      <c r="M32" s="214"/>
      <c r="N32" s="213"/>
      <c r="O32" s="214"/>
      <c r="P32" s="213"/>
      <c r="Q32" s="214"/>
      <c r="R32" s="215"/>
      <c r="S32" s="147"/>
    </row>
    <row r="33" spans="1:22" s="146" customFormat="1" ht="22.5" customHeight="1">
      <c r="A33" s="138">
        <v>4</v>
      </c>
      <c r="B33" s="265"/>
      <c r="C33" s="266"/>
      <c r="D33" s="151"/>
      <c r="E33" s="152"/>
      <c r="F33" s="153"/>
      <c r="G33" s="212"/>
      <c r="H33" s="213"/>
      <c r="I33" s="214"/>
      <c r="J33" s="213"/>
      <c r="K33" s="214"/>
      <c r="L33" s="213"/>
      <c r="M33" s="214"/>
      <c r="N33" s="213"/>
      <c r="O33" s="214"/>
      <c r="P33" s="213"/>
      <c r="Q33" s="214"/>
      <c r="R33" s="215"/>
      <c r="S33" s="147"/>
    </row>
    <row r="34" spans="1:22" s="146" customFormat="1" ht="22.5" customHeight="1">
      <c r="A34" s="138">
        <v>5</v>
      </c>
      <c r="B34" s="265"/>
      <c r="C34" s="266"/>
      <c r="D34" s="151"/>
      <c r="E34" s="152"/>
      <c r="F34" s="153"/>
      <c r="G34" s="212"/>
      <c r="H34" s="213"/>
      <c r="I34" s="214"/>
      <c r="J34" s="213"/>
      <c r="K34" s="214"/>
      <c r="L34" s="213"/>
      <c r="M34" s="214"/>
      <c r="N34" s="213"/>
      <c r="O34" s="214"/>
      <c r="P34" s="213"/>
      <c r="Q34" s="214"/>
      <c r="R34" s="215"/>
      <c r="S34" s="147"/>
    </row>
    <row r="35" spans="1:22" s="146" customFormat="1" ht="22.5" customHeight="1">
      <c r="A35" s="267" t="s">
        <v>97</v>
      </c>
      <c r="B35" s="268"/>
      <c r="C35" s="268"/>
      <c r="D35" s="268"/>
      <c r="E35" s="285"/>
      <c r="F35" s="285"/>
      <c r="G35" s="156">
        <f>COUNTIF(G30:G34,"&gt;0")</f>
        <v>0</v>
      </c>
      <c r="H35" s="157">
        <f>COUNTIF(H30:H34,"&gt;0")</f>
        <v>0</v>
      </c>
      <c r="I35" s="157">
        <f t="shared" ref="I35:R35" si="1">COUNTIF(I30:I34,"&gt;0")</f>
        <v>0</v>
      </c>
      <c r="J35" s="157">
        <f t="shared" si="1"/>
        <v>0</v>
      </c>
      <c r="K35" s="157">
        <f t="shared" si="1"/>
        <v>0</v>
      </c>
      <c r="L35" s="157">
        <f t="shared" si="1"/>
        <v>0</v>
      </c>
      <c r="M35" s="157">
        <f t="shared" si="1"/>
        <v>0</v>
      </c>
      <c r="N35" s="157">
        <f t="shared" si="1"/>
        <v>0</v>
      </c>
      <c r="O35" s="157">
        <f t="shared" si="1"/>
        <v>0</v>
      </c>
      <c r="P35" s="157">
        <f t="shared" si="1"/>
        <v>0</v>
      </c>
      <c r="Q35" s="157">
        <f t="shared" si="1"/>
        <v>0</v>
      </c>
      <c r="R35" s="158">
        <f t="shared" si="1"/>
        <v>0</v>
      </c>
      <c r="S35" s="159"/>
      <c r="T35" s="159"/>
      <c r="U35" s="159"/>
      <c r="V35" s="159"/>
    </row>
    <row r="36" spans="1:22" s="146" customFormat="1" ht="22.5" customHeight="1">
      <c r="A36" s="267" t="s">
        <v>130</v>
      </c>
      <c r="B36" s="268"/>
      <c r="C36" s="268"/>
      <c r="D36" s="268"/>
      <c r="E36" s="285"/>
      <c r="F36" s="285"/>
      <c r="G36" s="176">
        <f>IFERROR(SUM(G30:G34)/$T$31,0)</f>
        <v>0</v>
      </c>
      <c r="H36" s="177">
        <f>IFERROR(SUM(H30:H34)/$T$31,0)</f>
        <v>0</v>
      </c>
      <c r="I36" s="177">
        <f t="shared" ref="I36:R36" si="2">IFERROR(SUM(I30:I34)/$T$31,0)</f>
        <v>0</v>
      </c>
      <c r="J36" s="177">
        <f t="shared" si="2"/>
        <v>0</v>
      </c>
      <c r="K36" s="177">
        <f t="shared" si="2"/>
        <v>0</v>
      </c>
      <c r="L36" s="177">
        <f t="shared" si="2"/>
        <v>0</v>
      </c>
      <c r="M36" s="177">
        <f t="shared" si="2"/>
        <v>0</v>
      </c>
      <c r="N36" s="177">
        <f t="shared" si="2"/>
        <v>0</v>
      </c>
      <c r="O36" s="177">
        <f t="shared" si="2"/>
        <v>0</v>
      </c>
      <c r="P36" s="177">
        <f t="shared" si="2"/>
        <v>0</v>
      </c>
      <c r="Q36" s="177">
        <f t="shared" si="2"/>
        <v>0</v>
      </c>
      <c r="R36" s="178">
        <f t="shared" si="2"/>
        <v>0</v>
      </c>
      <c r="S36" s="147"/>
    </row>
    <row r="37" spans="1:22" s="146" customFormat="1" ht="22.5" customHeight="1" thickBot="1">
      <c r="A37" s="270" t="s">
        <v>131</v>
      </c>
      <c r="B37" s="271"/>
      <c r="C37" s="271"/>
      <c r="D37" s="271"/>
      <c r="E37" s="272"/>
      <c r="F37" s="272"/>
      <c r="G37" s="179">
        <f>IF(G36&gt;=1,1,G36)</f>
        <v>0</v>
      </c>
      <c r="H37" s="180">
        <f t="shared" ref="H37:R37" si="3">IF(H36&gt;=1,1,H36)</f>
        <v>0</v>
      </c>
      <c r="I37" s="180">
        <f t="shared" si="3"/>
        <v>0</v>
      </c>
      <c r="J37" s="180">
        <f t="shared" si="3"/>
        <v>0</v>
      </c>
      <c r="K37" s="180">
        <f t="shared" si="3"/>
        <v>0</v>
      </c>
      <c r="L37" s="180">
        <f t="shared" si="3"/>
        <v>0</v>
      </c>
      <c r="M37" s="180">
        <f t="shared" si="3"/>
        <v>0</v>
      </c>
      <c r="N37" s="180">
        <f t="shared" si="3"/>
        <v>0</v>
      </c>
      <c r="O37" s="180">
        <f t="shared" si="3"/>
        <v>0</v>
      </c>
      <c r="P37" s="180">
        <f t="shared" si="3"/>
        <v>0</v>
      </c>
      <c r="Q37" s="180">
        <f t="shared" si="3"/>
        <v>0</v>
      </c>
      <c r="R37" s="181">
        <f t="shared" si="3"/>
        <v>0</v>
      </c>
      <c r="S37" s="147"/>
    </row>
    <row r="38" spans="1:22" s="146" customFormat="1" ht="22.5" customHeight="1">
      <c r="S38" s="147"/>
    </row>
    <row r="39" spans="1:22" ht="23.25" customHeight="1">
      <c r="S39" s="130"/>
    </row>
    <row r="40" spans="1:22" ht="23.25" customHeight="1" thickBot="1">
      <c r="A40" s="123" t="s">
        <v>148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7"/>
      <c r="T40" s="146"/>
      <c r="U40" s="146"/>
    </row>
    <row r="41" spans="1:22" ht="23.25" customHeight="1">
      <c r="A41" s="273" t="s">
        <v>75</v>
      </c>
      <c r="B41" s="275" t="s">
        <v>91</v>
      </c>
      <c r="C41" s="276"/>
      <c r="D41" s="279" t="s">
        <v>149</v>
      </c>
      <c r="E41" s="280"/>
      <c r="F41" s="281"/>
      <c r="G41" s="282" t="s">
        <v>88</v>
      </c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4"/>
      <c r="S41" s="147"/>
      <c r="T41" s="191"/>
      <c r="U41" s="191"/>
    </row>
    <row r="42" spans="1:22" ht="38.25" customHeight="1">
      <c r="A42" s="274"/>
      <c r="B42" s="277"/>
      <c r="C42" s="278"/>
      <c r="D42" s="192" t="s">
        <v>150</v>
      </c>
      <c r="E42" s="193" t="s">
        <v>151</v>
      </c>
      <c r="F42" s="194" t="s">
        <v>152</v>
      </c>
      <c r="G42" s="135">
        <v>4</v>
      </c>
      <c r="H42" s="136">
        <v>5</v>
      </c>
      <c r="I42" s="136">
        <v>6</v>
      </c>
      <c r="J42" s="136">
        <v>7</v>
      </c>
      <c r="K42" s="136">
        <v>8</v>
      </c>
      <c r="L42" s="136">
        <v>9</v>
      </c>
      <c r="M42" s="136">
        <v>10</v>
      </c>
      <c r="N42" s="136">
        <v>11</v>
      </c>
      <c r="O42" s="136">
        <v>12</v>
      </c>
      <c r="P42" s="136">
        <v>1</v>
      </c>
      <c r="Q42" s="136">
        <v>2</v>
      </c>
      <c r="R42" s="137">
        <v>3</v>
      </c>
      <c r="S42" s="147"/>
      <c r="T42" s="191"/>
      <c r="U42" s="191"/>
    </row>
    <row r="43" spans="1:22" ht="23.25" customHeight="1">
      <c r="A43" s="138">
        <v>1</v>
      </c>
      <c r="B43" s="265"/>
      <c r="C43" s="266"/>
      <c r="D43" s="195"/>
      <c r="E43" s="195"/>
      <c r="F43" s="196"/>
      <c r="G43" s="212"/>
      <c r="H43" s="213"/>
      <c r="I43" s="214"/>
      <c r="J43" s="213"/>
      <c r="K43" s="214"/>
      <c r="L43" s="213"/>
      <c r="M43" s="214"/>
      <c r="N43" s="213"/>
      <c r="O43" s="214"/>
      <c r="P43" s="213"/>
      <c r="Q43" s="214"/>
      <c r="R43" s="215"/>
      <c r="S43" s="147"/>
      <c r="T43" s="191"/>
      <c r="U43" s="191"/>
    </row>
    <row r="44" spans="1:22" ht="23.25" customHeight="1">
      <c r="A44" s="138">
        <v>2</v>
      </c>
      <c r="B44" s="265"/>
      <c r="C44" s="266"/>
      <c r="D44" s="151"/>
      <c r="E44" s="152"/>
      <c r="F44" s="196"/>
      <c r="G44" s="212"/>
      <c r="H44" s="213"/>
      <c r="I44" s="214"/>
      <c r="J44" s="213"/>
      <c r="K44" s="214"/>
      <c r="L44" s="213"/>
      <c r="M44" s="214"/>
      <c r="N44" s="213"/>
      <c r="O44" s="214"/>
      <c r="P44" s="213"/>
      <c r="Q44" s="214"/>
      <c r="R44" s="215"/>
      <c r="S44" s="147"/>
      <c r="T44" s="197"/>
      <c r="U44" s="146"/>
    </row>
    <row r="45" spans="1:22" ht="23.25" customHeight="1">
      <c r="A45" s="138">
        <v>3</v>
      </c>
      <c r="B45" s="265"/>
      <c r="C45" s="266"/>
      <c r="D45" s="151"/>
      <c r="E45" s="152"/>
      <c r="F45" s="196"/>
      <c r="G45" s="212"/>
      <c r="H45" s="213"/>
      <c r="I45" s="214"/>
      <c r="J45" s="213"/>
      <c r="K45" s="214"/>
      <c r="L45" s="213"/>
      <c r="M45" s="214"/>
      <c r="N45" s="213"/>
      <c r="O45" s="214"/>
      <c r="P45" s="213"/>
      <c r="Q45" s="214"/>
      <c r="R45" s="215"/>
      <c r="S45" s="147"/>
      <c r="T45" s="146"/>
      <c r="U45" s="146"/>
    </row>
    <row r="46" spans="1:22" ht="23.25" customHeight="1">
      <c r="A46" s="138">
        <v>4</v>
      </c>
      <c r="B46" s="265"/>
      <c r="C46" s="266"/>
      <c r="D46" s="151"/>
      <c r="E46" s="152"/>
      <c r="F46" s="196"/>
      <c r="G46" s="212"/>
      <c r="H46" s="213"/>
      <c r="I46" s="214"/>
      <c r="J46" s="213"/>
      <c r="K46" s="214"/>
      <c r="L46" s="213"/>
      <c r="M46" s="214"/>
      <c r="N46" s="213"/>
      <c r="O46" s="214"/>
      <c r="P46" s="213"/>
      <c r="Q46" s="214"/>
      <c r="R46" s="215"/>
      <c r="S46" s="147"/>
      <c r="T46" s="146"/>
      <c r="U46" s="146"/>
    </row>
    <row r="47" spans="1:22" ht="23.25" customHeight="1">
      <c r="A47" s="138">
        <v>5</v>
      </c>
      <c r="B47" s="265"/>
      <c r="C47" s="266"/>
      <c r="D47" s="151"/>
      <c r="E47" s="152"/>
      <c r="F47" s="196"/>
      <c r="G47" s="212"/>
      <c r="H47" s="213"/>
      <c r="I47" s="214"/>
      <c r="J47" s="213"/>
      <c r="K47" s="214"/>
      <c r="L47" s="213"/>
      <c r="M47" s="214"/>
      <c r="N47" s="213"/>
      <c r="O47" s="214"/>
      <c r="P47" s="213"/>
      <c r="Q47" s="214"/>
      <c r="R47" s="215"/>
      <c r="S47" s="147"/>
      <c r="T47" s="146"/>
      <c r="U47" s="146"/>
    </row>
    <row r="48" spans="1:22" ht="23.25" customHeight="1">
      <c r="A48" s="267" t="s">
        <v>97</v>
      </c>
      <c r="B48" s="268"/>
      <c r="C48" s="268"/>
      <c r="D48" s="268"/>
      <c r="E48" s="268"/>
      <c r="F48" s="269"/>
      <c r="G48" s="198">
        <f>COUNTIF(G43:G47,"&gt;0")</f>
        <v>0</v>
      </c>
      <c r="H48" s="199">
        <f t="shared" ref="H48:R48" si="4">COUNTIF(H43:H47,"&gt;0")</f>
        <v>0</v>
      </c>
      <c r="I48" s="199">
        <f t="shared" si="4"/>
        <v>0</v>
      </c>
      <c r="J48" s="199">
        <f t="shared" si="4"/>
        <v>0</v>
      </c>
      <c r="K48" s="199">
        <f t="shared" si="4"/>
        <v>0</v>
      </c>
      <c r="L48" s="199">
        <f t="shared" si="4"/>
        <v>0</v>
      </c>
      <c r="M48" s="199">
        <f t="shared" si="4"/>
        <v>0</v>
      </c>
      <c r="N48" s="199">
        <f t="shared" si="4"/>
        <v>0</v>
      </c>
      <c r="O48" s="199">
        <f t="shared" si="4"/>
        <v>0</v>
      </c>
      <c r="P48" s="199">
        <f t="shared" si="4"/>
        <v>0</v>
      </c>
      <c r="Q48" s="199">
        <f t="shared" si="4"/>
        <v>0</v>
      </c>
      <c r="R48" s="200">
        <f t="shared" si="4"/>
        <v>0</v>
      </c>
      <c r="S48" s="159"/>
      <c r="T48" s="159"/>
      <c r="U48" s="159"/>
    </row>
    <row r="49" spans="1:21" ht="23.25" customHeight="1">
      <c r="A49" s="267" t="s">
        <v>153</v>
      </c>
      <c r="B49" s="268"/>
      <c r="C49" s="268"/>
      <c r="D49" s="268"/>
      <c r="E49" s="268"/>
      <c r="F49" s="269"/>
      <c r="G49" s="201">
        <f>IFERROR(SUM(G43:G47)/$T$31,0)</f>
        <v>0</v>
      </c>
      <c r="H49" s="202">
        <f t="shared" ref="H49:R49" si="5">IFERROR(SUM(H43:H47)/$T$31,0)</f>
        <v>0</v>
      </c>
      <c r="I49" s="202">
        <f t="shared" si="5"/>
        <v>0</v>
      </c>
      <c r="J49" s="202">
        <f t="shared" si="5"/>
        <v>0</v>
      </c>
      <c r="K49" s="202">
        <f t="shared" si="5"/>
        <v>0</v>
      </c>
      <c r="L49" s="202">
        <f t="shared" si="5"/>
        <v>0</v>
      </c>
      <c r="M49" s="202">
        <f t="shared" si="5"/>
        <v>0</v>
      </c>
      <c r="N49" s="202">
        <f t="shared" si="5"/>
        <v>0</v>
      </c>
      <c r="O49" s="202">
        <f t="shared" si="5"/>
        <v>0</v>
      </c>
      <c r="P49" s="202">
        <f t="shared" si="5"/>
        <v>0</v>
      </c>
      <c r="Q49" s="202">
        <f t="shared" si="5"/>
        <v>0</v>
      </c>
      <c r="R49" s="203">
        <f t="shared" si="5"/>
        <v>0</v>
      </c>
      <c r="S49" s="147"/>
      <c r="T49" s="146"/>
      <c r="U49" s="146"/>
    </row>
    <row r="50" spans="1:21" ht="27.75" customHeight="1" thickBot="1">
      <c r="A50" s="270" t="s">
        <v>154</v>
      </c>
      <c r="B50" s="271"/>
      <c r="C50" s="271"/>
      <c r="D50" s="271"/>
      <c r="E50" s="272"/>
      <c r="F50" s="272"/>
      <c r="G50" s="204">
        <f>IF(G49&gt;=1,1,G49)</f>
        <v>0</v>
      </c>
      <c r="H50" s="205">
        <f t="shared" ref="H50:R50" si="6">IF(H49&gt;=1,1,H49)</f>
        <v>0</v>
      </c>
      <c r="I50" s="205">
        <f t="shared" si="6"/>
        <v>0</v>
      </c>
      <c r="J50" s="205">
        <f t="shared" si="6"/>
        <v>0</v>
      </c>
      <c r="K50" s="205">
        <f t="shared" si="6"/>
        <v>0</v>
      </c>
      <c r="L50" s="205">
        <f t="shared" si="6"/>
        <v>0</v>
      </c>
      <c r="M50" s="205">
        <f t="shared" si="6"/>
        <v>0</v>
      </c>
      <c r="N50" s="205">
        <f t="shared" si="6"/>
        <v>0</v>
      </c>
      <c r="O50" s="205">
        <f t="shared" si="6"/>
        <v>0</v>
      </c>
      <c r="P50" s="205">
        <f t="shared" si="6"/>
        <v>0</v>
      </c>
      <c r="Q50" s="205">
        <f t="shared" si="6"/>
        <v>0</v>
      </c>
      <c r="R50" s="206">
        <f t="shared" si="6"/>
        <v>0</v>
      </c>
      <c r="S50" s="207"/>
      <c r="T50" s="207"/>
      <c r="U50" s="207"/>
    </row>
  </sheetData>
  <sheetProtection password="CAB1" sheet="1" objects="1" scenarios="1"/>
  <mergeCells count="47">
    <mergeCell ref="C2:F2"/>
    <mergeCell ref="G4:H4"/>
    <mergeCell ref="J4:K4"/>
    <mergeCell ref="A6:A7"/>
    <mergeCell ref="B6:C7"/>
    <mergeCell ref="D6:O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G28:R28"/>
    <mergeCell ref="T28:U30"/>
    <mergeCell ref="B30:C30"/>
    <mergeCell ref="B31:C31"/>
    <mergeCell ref="B32:C32"/>
    <mergeCell ref="B20:C20"/>
    <mergeCell ref="B21:C21"/>
    <mergeCell ref="B22:C22"/>
    <mergeCell ref="A23:C23"/>
    <mergeCell ref="A28:A29"/>
    <mergeCell ref="B33:C33"/>
    <mergeCell ref="B34:C34"/>
    <mergeCell ref="A35:F35"/>
    <mergeCell ref="A36:F36"/>
    <mergeCell ref="A37:F37"/>
    <mergeCell ref="D28:F28"/>
    <mergeCell ref="B28:C29"/>
    <mergeCell ref="A41:A42"/>
    <mergeCell ref="B41:C42"/>
    <mergeCell ref="D41:F41"/>
    <mergeCell ref="G41:R41"/>
    <mergeCell ref="B43:C43"/>
    <mergeCell ref="B44:C44"/>
    <mergeCell ref="B45:C45"/>
    <mergeCell ref="B46:C46"/>
    <mergeCell ref="B47:C47"/>
    <mergeCell ref="A48:F48"/>
    <mergeCell ref="A49:F49"/>
    <mergeCell ref="A50:F50"/>
  </mergeCells>
  <phoneticPr fontId="1"/>
  <dataValidations disablePrompts="1" count="4">
    <dataValidation type="list" allowBlank="1" showInputMessage="1" showErrorMessage="1" sqref="D8:O22" xr:uid="{A746B8D9-1DEF-4BAA-9F1F-1231212C2F9F}">
      <formula1>"○"</formula1>
    </dataValidation>
    <dataValidation type="list" allowBlank="1" showInputMessage="1" showErrorMessage="1" sqref="D30:F34" xr:uid="{B4714B19-B077-4461-A20C-3142C10BBFA5}">
      <formula1>"○"</formula1>
    </dataValidation>
    <dataValidation type="list" allowBlank="1" showInputMessage="1" showErrorMessage="1" sqref="D43:F47" xr:uid="{BA4BB097-7836-4550-B9C2-0F14148ED22A}">
      <formula1>"○"</formula1>
    </dataValidation>
    <dataValidation type="decimal" operator="greaterThan" allowBlank="1" showInputMessage="1" showErrorMessage="1" sqref="G30:R34 G43:R47" xr:uid="{F27D213C-A1DC-4768-8DFF-E4E7CD9EC307}">
      <formula1>0</formula1>
    </dataValidation>
  </dataValidations>
  <pageMargins left="0.62992125984251968" right="0.31496062992125984" top="0.82677165354330717" bottom="0.43307086614173229" header="0.51181102362204722" footer="0.27559055118110237"/>
  <pageSetup paperSize="9" scale="53" pageOrder="overThenDown" orientation="portrait" cellComments="asDisplayed" r:id="rId1"/>
  <headerFooter alignWithMargins="0">
    <oddHeader>&amp;L&amp;"ＭＳ Ｐゴシック,太字"&amp;22 令和7年度　保育施設職員配置状況確認書（様式２（常勤保育士等））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7F6A-A8FC-44DC-9E9E-3E84EC7B0126}">
  <sheetPr codeName="Sheet5">
    <pageSetUpPr fitToPage="1"/>
  </sheetPr>
  <dimension ref="A1:AL52"/>
  <sheetViews>
    <sheetView view="pageBreakPreview" zoomScale="90" zoomScaleNormal="70" zoomScaleSheetLayoutView="90" workbookViewId="0">
      <selection activeCell="D10" sqref="D10"/>
    </sheetView>
  </sheetViews>
  <sheetFormatPr defaultRowHeight="13.5"/>
  <cols>
    <col min="1" max="1" width="4.5" style="1" customWidth="1"/>
    <col min="2" max="2" width="17.375" style="1" customWidth="1"/>
    <col min="3" max="3" width="8.625" style="1" customWidth="1"/>
    <col min="4" max="7" width="3.25" style="1" customWidth="1"/>
    <col min="8" max="8" width="5.25" style="1" customWidth="1"/>
    <col min="9" max="11" width="3.25" style="1" customWidth="1"/>
    <col min="12" max="12" width="7.625" style="1" customWidth="1"/>
    <col min="13" max="13" width="3.625" style="1" customWidth="1"/>
    <col min="14" max="14" width="7.625" style="1" customWidth="1"/>
    <col min="15" max="15" width="5" style="1" customWidth="1"/>
    <col min="16" max="16" width="7.625" style="1" customWidth="1"/>
    <col min="17" max="17" width="5" style="1" customWidth="1"/>
    <col min="18" max="18" width="7.625" style="1" customWidth="1"/>
    <col min="19" max="19" width="5" style="1" customWidth="1"/>
    <col min="20" max="20" width="7.625" style="1" customWidth="1"/>
    <col min="21" max="21" width="5" style="1" customWidth="1"/>
    <col min="22" max="22" width="7.625" style="1" customWidth="1"/>
    <col min="23" max="23" width="5" style="1" customWidth="1"/>
    <col min="24" max="24" width="7.625" style="1" customWidth="1"/>
    <col min="25" max="25" width="5" style="1" customWidth="1"/>
    <col min="26" max="26" width="7.625" style="1" customWidth="1"/>
    <col min="27" max="27" width="5" style="1" customWidth="1"/>
    <col min="28" max="28" width="7.625" style="1" customWidth="1"/>
    <col min="29" max="29" width="3.75" style="1" customWidth="1"/>
    <col min="30" max="30" width="7.625" style="1" customWidth="1"/>
    <col min="31" max="31" width="5" style="1" customWidth="1"/>
    <col min="32" max="32" width="7.625" style="1" customWidth="1"/>
    <col min="33" max="33" width="5" style="1" customWidth="1"/>
    <col min="34" max="34" width="7.625" style="1" customWidth="1"/>
    <col min="35" max="35" width="5" style="1" customWidth="1"/>
    <col min="36" max="36" width="7.625" style="1" customWidth="1"/>
    <col min="37" max="37" width="5" style="1" customWidth="1"/>
    <col min="38" max="38" width="8.125" style="1" customWidth="1"/>
    <col min="39" max="48" width="7.25" style="1" customWidth="1"/>
    <col min="49" max="49" width="10.375" style="1" customWidth="1"/>
    <col min="50" max="50" width="17.375" style="1" customWidth="1"/>
    <col min="51" max="16384" width="9" style="1"/>
  </cols>
  <sheetData>
    <row r="1" spans="1:38" ht="18" customHeight="1" thickBot="1">
      <c r="A1" s="8"/>
      <c r="B1" s="126" t="s">
        <v>100</v>
      </c>
      <c r="C1" s="166">
        <f>様式１!C1</f>
        <v>0</v>
      </c>
      <c r="D1" s="10"/>
      <c r="E1" s="10"/>
      <c r="F1" s="10"/>
      <c r="G1" s="10"/>
      <c r="H1" s="10"/>
      <c r="I1" s="10"/>
      <c r="J1" s="10"/>
      <c r="K1" s="10"/>
      <c r="N1" s="11"/>
      <c r="O1" s="12"/>
      <c r="P1" s="13"/>
      <c r="Q1" s="13"/>
      <c r="R1" s="13"/>
      <c r="S1" s="13"/>
      <c r="T1" s="13"/>
      <c r="U1" s="13"/>
      <c r="V1" s="13"/>
      <c r="W1" s="13"/>
      <c r="Z1" s="14"/>
      <c r="AA1" s="14"/>
      <c r="AB1" s="15"/>
      <c r="AC1" s="15"/>
      <c r="AD1" s="14"/>
      <c r="AE1" s="14"/>
      <c r="AF1" s="298" t="s">
        <v>110</v>
      </c>
      <c r="AG1" s="299"/>
      <c r="AH1" s="299"/>
      <c r="AI1" s="299"/>
      <c r="AJ1" s="299"/>
      <c r="AK1" s="300"/>
    </row>
    <row r="2" spans="1:38" ht="21.95" customHeight="1" thickTop="1" thickBot="1">
      <c r="A2" s="337" t="s">
        <v>72</v>
      </c>
      <c r="B2" s="338"/>
      <c r="C2" s="333">
        <f>様式１!C2</f>
        <v>0</v>
      </c>
      <c r="D2" s="333"/>
      <c r="E2" s="333"/>
      <c r="F2" s="333"/>
      <c r="G2" s="333"/>
      <c r="H2" s="333"/>
      <c r="I2" s="334" t="str">
        <f>様式１!I2</f>
        <v>小規模Ａ・事業所内小規模Ａ型（特例保育）</v>
      </c>
      <c r="J2" s="335"/>
      <c r="K2" s="335"/>
      <c r="L2" s="335"/>
      <c r="M2" s="336"/>
      <c r="N2" s="53"/>
      <c r="O2" s="54"/>
      <c r="P2" s="54"/>
      <c r="Q2" s="54"/>
      <c r="R2" s="29"/>
      <c r="S2" s="29"/>
      <c r="T2" s="309"/>
      <c r="U2" s="309"/>
      <c r="V2" s="309"/>
      <c r="W2" s="309"/>
      <c r="X2" s="29"/>
      <c r="Y2" s="29"/>
      <c r="Z2" s="7"/>
      <c r="AA2" s="7"/>
      <c r="AB2" s="7"/>
      <c r="AC2" s="7"/>
      <c r="AD2" s="7"/>
      <c r="AE2" s="7"/>
      <c r="AF2" s="301"/>
      <c r="AG2" s="302"/>
      <c r="AH2" s="302"/>
      <c r="AI2" s="302"/>
      <c r="AJ2" s="302"/>
      <c r="AK2" s="303"/>
      <c r="AL2" s="7"/>
    </row>
    <row r="3" spans="1:38" ht="140.25" customHeight="1" thickTop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N3" s="309"/>
      <c r="O3" s="309"/>
      <c r="P3" s="309"/>
      <c r="Q3" s="309"/>
      <c r="R3" s="98"/>
      <c r="S3" s="98"/>
      <c r="T3" s="309"/>
      <c r="U3" s="309"/>
      <c r="V3" s="309"/>
      <c r="W3" s="309"/>
      <c r="X3" s="98"/>
      <c r="Y3" s="98"/>
      <c r="Z3" s="7"/>
      <c r="AA3" s="7"/>
      <c r="AB3" s="7"/>
      <c r="AC3" s="7"/>
      <c r="AD3" s="7"/>
      <c r="AE3" s="7"/>
      <c r="AF3" s="99"/>
      <c r="AG3" s="99"/>
      <c r="AH3" s="99"/>
      <c r="AI3" s="99"/>
      <c r="AJ3" s="99"/>
      <c r="AK3" s="99"/>
      <c r="AL3" s="7"/>
    </row>
    <row r="4" spans="1:38" ht="17.25">
      <c r="A4" s="17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0"/>
      <c r="Q4" s="30"/>
      <c r="R4" s="100"/>
      <c r="S4" s="98"/>
      <c r="T4" s="309"/>
      <c r="U4" s="309"/>
      <c r="V4" s="309"/>
      <c r="W4" s="309"/>
      <c r="X4" s="98"/>
      <c r="Y4" s="98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101"/>
    </row>
    <row r="5" spans="1:38" ht="24.75" customHeight="1" thickBot="1">
      <c r="A5" s="168" t="s">
        <v>114</v>
      </c>
      <c r="B5" s="19"/>
      <c r="C5" s="20"/>
      <c r="D5" s="20"/>
      <c r="E5" s="20"/>
      <c r="F5" s="20"/>
      <c r="G5" s="20"/>
      <c r="H5" s="20"/>
      <c r="I5" s="20"/>
      <c r="J5" s="20"/>
      <c r="K5" s="20"/>
    </row>
    <row r="6" spans="1:38" customFormat="1" ht="54.75" customHeight="1" thickBot="1">
      <c r="A6" s="317" t="s">
        <v>147</v>
      </c>
      <c r="B6" s="318"/>
      <c r="C6" s="318"/>
      <c r="D6" s="318"/>
      <c r="E6" s="318"/>
      <c r="F6" s="318"/>
      <c r="G6" s="318"/>
      <c r="H6" s="318"/>
      <c r="I6" s="318"/>
      <c r="J6" s="318"/>
      <c r="K6" s="319"/>
      <c r="L6" s="320"/>
      <c r="M6" s="321"/>
    </row>
    <row r="7" spans="1:38" ht="28.5" customHeight="1">
      <c r="A7" s="312" t="s">
        <v>75</v>
      </c>
      <c r="B7" s="247" t="s">
        <v>81</v>
      </c>
      <c r="C7" s="327" t="s">
        <v>41</v>
      </c>
      <c r="D7" s="327"/>
      <c r="E7" s="327"/>
      <c r="F7" s="327"/>
      <c r="G7" s="327"/>
      <c r="H7" s="327"/>
      <c r="I7" s="327"/>
      <c r="J7" s="327"/>
      <c r="K7" s="328"/>
      <c r="L7" s="322" t="s">
        <v>66</v>
      </c>
      <c r="M7" s="323"/>
      <c r="N7" s="304" t="s">
        <v>67</v>
      </c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6"/>
      <c r="AL7" s="46"/>
    </row>
    <row r="8" spans="1:38" ht="27" customHeight="1">
      <c r="A8" s="313"/>
      <c r="B8" s="315"/>
      <c r="C8" s="329"/>
      <c r="D8" s="329"/>
      <c r="E8" s="329"/>
      <c r="F8" s="329"/>
      <c r="G8" s="329"/>
      <c r="H8" s="329"/>
      <c r="I8" s="329"/>
      <c r="J8" s="329"/>
      <c r="K8" s="330"/>
      <c r="L8" s="324"/>
      <c r="M8" s="325"/>
      <c r="N8" s="326">
        <v>4</v>
      </c>
      <c r="O8" s="311"/>
      <c r="P8" s="311">
        <v>5</v>
      </c>
      <c r="Q8" s="311"/>
      <c r="R8" s="311">
        <v>6</v>
      </c>
      <c r="S8" s="311"/>
      <c r="T8" s="311">
        <v>7</v>
      </c>
      <c r="U8" s="311"/>
      <c r="V8" s="311">
        <v>8</v>
      </c>
      <c r="W8" s="311"/>
      <c r="X8" s="311">
        <v>9</v>
      </c>
      <c r="Y8" s="311"/>
      <c r="Z8" s="311">
        <v>10</v>
      </c>
      <c r="AA8" s="311"/>
      <c r="AB8" s="311">
        <v>11</v>
      </c>
      <c r="AC8" s="311"/>
      <c r="AD8" s="311">
        <v>12</v>
      </c>
      <c r="AE8" s="311"/>
      <c r="AF8" s="311">
        <v>1</v>
      </c>
      <c r="AG8" s="311"/>
      <c r="AH8" s="311">
        <v>2</v>
      </c>
      <c r="AI8" s="311"/>
      <c r="AJ8" s="311">
        <v>3</v>
      </c>
      <c r="AK8" s="347"/>
      <c r="AL8" s="46"/>
    </row>
    <row r="9" spans="1:38">
      <c r="A9" s="314"/>
      <c r="B9" s="316"/>
      <c r="C9" s="331"/>
      <c r="D9" s="331"/>
      <c r="E9" s="331"/>
      <c r="F9" s="331"/>
      <c r="G9" s="331"/>
      <c r="H9" s="331"/>
      <c r="I9" s="331"/>
      <c r="J9" s="331"/>
      <c r="K9" s="332"/>
      <c r="L9" s="35" t="s">
        <v>18</v>
      </c>
      <c r="M9" s="36" t="s">
        <v>19</v>
      </c>
      <c r="N9" s="63" t="s">
        <v>18</v>
      </c>
      <c r="O9" s="44" t="s">
        <v>19</v>
      </c>
      <c r="P9" s="45" t="s">
        <v>18</v>
      </c>
      <c r="Q9" s="64" t="s">
        <v>19</v>
      </c>
      <c r="R9" s="65" t="s">
        <v>18</v>
      </c>
      <c r="S9" s="44" t="s">
        <v>19</v>
      </c>
      <c r="T9" s="45" t="s">
        <v>18</v>
      </c>
      <c r="U9" s="64" t="s">
        <v>19</v>
      </c>
      <c r="V9" s="65" t="s">
        <v>18</v>
      </c>
      <c r="W9" s="44" t="s">
        <v>19</v>
      </c>
      <c r="X9" s="45" t="s">
        <v>18</v>
      </c>
      <c r="Y9" s="64" t="s">
        <v>19</v>
      </c>
      <c r="Z9" s="65" t="s">
        <v>18</v>
      </c>
      <c r="AA9" s="44" t="s">
        <v>19</v>
      </c>
      <c r="AB9" s="45" t="s">
        <v>18</v>
      </c>
      <c r="AC9" s="64" t="s">
        <v>19</v>
      </c>
      <c r="AD9" s="45" t="s">
        <v>18</v>
      </c>
      <c r="AE9" s="44" t="s">
        <v>19</v>
      </c>
      <c r="AF9" s="45" t="s">
        <v>18</v>
      </c>
      <c r="AG9" s="44" t="s">
        <v>19</v>
      </c>
      <c r="AH9" s="43" t="s">
        <v>18</v>
      </c>
      <c r="AI9" s="44" t="s">
        <v>19</v>
      </c>
      <c r="AJ9" s="45" t="s">
        <v>18</v>
      </c>
      <c r="AK9" s="57" t="s">
        <v>19</v>
      </c>
      <c r="AL9" s="7"/>
    </row>
    <row r="10" spans="1:38" ht="26.1" customHeight="1">
      <c r="A10" s="21">
        <v>1</v>
      </c>
      <c r="B10" s="2"/>
      <c r="C10" s="97"/>
      <c r="D10" s="76" t="s">
        <v>45</v>
      </c>
      <c r="E10" s="66"/>
      <c r="F10" s="76" t="s">
        <v>42</v>
      </c>
      <c r="G10" s="76" t="s">
        <v>76</v>
      </c>
      <c r="H10" s="97"/>
      <c r="I10" s="76" t="s">
        <v>45</v>
      </c>
      <c r="J10" s="66"/>
      <c r="K10" s="76" t="s">
        <v>44</v>
      </c>
      <c r="L10" s="37"/>
      <c r="M10" s="38"/>
      <c r="N10" s="102">
        <f t="shared" ref="N10:N29" si="0">IF(AND($C10=$C$38,$E10=4),$L10,0)</f>
        <v>0</v>
      </c>
      <c r="O10" s="103">
        <f t="shared" ref="O10:O29" si="1">IF(AND($C10=$C$38,$E10=4),$M10,0)</f>
        <v>0</v>
      </c>
      <c r="P10" s="104">
        <f t="shared" ref="P10:P29" si="2">IF(AND($C10=$C$38,$E10&lt;=5,$H10=$C$38,$J10&gt;=5),$L10,IF(AND($C10=$C$38,$E10&lt;=5,$H10=$C$39,$J10&lt;=3),$L10,0))</f>
        <v>0</v>
      </c>
      <c r="Q10" s="105">
        <f t="shared" ref="Q10:Q29" si="3">IF(AND($C10=$C$38,$E10&lt;=5,$H10=$C$38,$J10&gt;=5),$M10,IF(AND($C10=$C$38,$E10&lt;=5,$H10=$C$39,$J10&lt;=3),$M10,0))</f>
        <v>0</v>
      </c>
      <c r="R10" s="106">
        <f t="shared" ref="R10:R29" si="4">IF(AND($C10=$C$38,$E10&lt;=6,$H10=$C$38,$J10&gt;=6),$L10,IF(AND($C10=$C$38,$E10&lt;=6,$H10=$C$39,$J10&lt;=3),$L10,0))</f>
        <v>0</v>
      </c>
      <c r="S10" s="107">
        <f t="shared" ref="S10:S29" si="5">IF(AND($C10=$C$38,$E10&lt;=6,$H10=$C$38,$J10&gt;=6),$M10,IF(AND($C10=$C$38,$E10&lt;=6,$H10=$C$39,$J10&lt;=3),$M10,0))</f>
        <v>0</v>
      </c>
      <c r="T10" s="104">
        <f t="shared" ref="T10:T29" si="6">IF(AND($C10=$C$38,$E10&lt;=7,$H10=$C$38,$J10&gt;=7),$L10,IF(AND($C10=$C$38,$E10&lt;=7,$H10=$C$39,$J10&lt;=3),$L10,0))</f>
        <v>0</v>
      </c>
      <c r="U10" s="105">
        <f t="shared" ref="U10:U29" si="7">IF(AND($C10=$C$38,$E10&lt;=7,$H10=$C$38,$J10&gt;=7),$M10,IF(AND($C10=$C$38,$E10&lt;=7,$H10=$C$39,$J10&lt;=3),$M10,0))</f>
        <v>0</v>
      </c>
      <c r="V10" s="106">
        <f t="shared" ref="V10:V29" si="8">IF(AND($C10=$C$38,$E10&lt;=8,$H10=$C$38,$J10&gt;=8),$L10,IF(AND($C10=$C$38,$E10&lt;=8,$H10=$C$39,$J10&lt;=3),$L10,0))</f>
        <v>0</v>
      </c>
      <c r="W10" s="107">
        <f t="shared" ref="W10:W29" si="9">IF(AND($C10=$C$38,$E10&lt;=8,$H10=$C$38,$J10&gt;=8),$M10,IF(AND($C10=$C$38,$E10&lt;=8,$H10=$C$39,$J10&lt;=3),$M10,0))</f>
        <v>0</v>
      </c>
      <c r="X10" s="104">
        <f t="shared" ref="X10:X29" si="10">IF(AND($C10=$C$38,$E10&lt;=9,$H10=$C$38,$J10&gt;=9),$L10,IF(AND($C10=$C$38,$E10&lt;=9,$H10=$C$39,$J10&lt;=3),$L10,0))</f>
        <v>0</v>
      </c>
      <c r="Y10" s="105">
        <f t="shared" ref="Y10:Y29" si="11">IF(AND($C10=$C$38,$E10&lt;=9,$H10=$C$38,$J10&gt;=9),$M10,IF(AND($C10=$C$38,$E10&lt;=9,$H10=$C$39,$J10&lt;=3),$M10,0))</f>
        <v>0</v>
      </c>
      <c r="Z10" s="106">
        <f t="shared" ref="Z10:Z29" si="12">IF(AND($C10=$C$38,$E10&lt;=10,$H10=$C$38,$J10&gt;=10),$L10,IF(AND($C10=$C$38,$E10&lt;=10,$H10=$C$39,$J10&lt;=3),$L10,0))</f>
        <v>0</v>
      </c>
      <c r="AA10" s="107">
        <f t="shared" ref="AA10:AA29" si="13">IF(AND($C10=$C$38,$E10&lt;=10,$H10=$C$38,$J10&gt;=10),$M10,IF(AND($C10=$C$38,$E10&lt;=10,$H10=$C$39,$J10&lt;=3),$M10,0))</f>
        <v>0</v>
      </c>
      <c r="AB10" s="104">
        <f t="shared" ref="AB10:AB29" si="14">IF(AND($C10=$C$38,$E10&lt;=11,$H10=$C$38,$J10&gt;=11),$L10,IF(AND($C10=$C$38,$E10&lt;=11,$H10=$C$39,$J10&lt;=3),$L10,0))</f>
        <v>0</v>
      </c>
      <c r="AC10" s="105">
        <f t="shared" ref="AC10:AC29" si="15">IF(AND($C10=$C$38,$E10&lt;=11,$H10=$C$38,$J10&gt;=11),$M10,IF(AND($C10=$C$38,$E10&lt;=11,$H10=$C$39,$J10&lt;=3),$M10,0))</f>
        <v>0</v>
      </c>
      <c r="AD10" s="106">
        <f t="shared" ref="AD10:AD29" si="16">IF(AND($C10=$C$38,$E10&lt;=12,$H10=$C$38,$J10=12),$L10,IF(AND($C10=$C$38,$E10&lt;=12,$H10=$C$39,$J10&lt;=3),$L10,0))</f>
        <v>0</v>
      </c>
      <c r="AE10" s="107">
        <f t="shared" ref="AE10:AE29" si="17">IF(AND($C10=$C$38,$E10&lt;=12,$H10=$C$38,$J10=12),$M10,IF(AND($C10=$C$38,$E10&lt;=12,$H10=$C$39,$J10&lt;=3),$M10,0))</f>
        <v>0</v>
      </c>
      <c r="AF10" s="104">
        <f t="shared" ref="AF10:AF29" si="18">IF(AND($C10=$C$38,$E10&lt;=12,$H10=$C$39,$J10&lt;=3),$L10,IF(AND($C10=$C$39,$E10=1,$H10=$C$39,$J10&lt;=3),$L10,0))</f>
        <v>0</v>
      </c>
      <c r="AG10" s="105">
        <f t="shared" ref="AG10:AG29" si="19">IF(AND($C10=$C$38,$E10&lt;=12,$H10=$C$39,$J10&lt;=3),$M10,IF(AND($C10=$C$39,$E10=1,$H10=$C$39,$J10&lt;=3),$M10,0))</f>
        <v>0</v>
      </c>
      <c r="AH10" s="106">
        <f t="shared" ref="AH10:AH29" si="20">IF(AND($C10=$C$38,$E10&lt;=12,$H10=$C$39,$J10&gt;=2),$L10,IF(AND($C10=$C$39,$E10&lt;=2,$H10=$C$39,$J10&gt;1),$L10,0))</f>
        <v>0</v>
      </c>
      <c r="AI10" s="107">
        <f t="shared" ref="AI10:AI29" si="21">IF(AND($C10=$C$38,$E10&lt;=12,$H10=$C$39,$J10&gt;=2),$M10,IF(AND($C10=$C$39,$E10&lt;=2,$H10=$C$39,$J10&gt;1),$M10,0))</f>
        <v>0</v>
      </c>
      <c r="AJ10" s="104">
        <f t="shared" ref="AJ10:AJ29" si="22">IF(AND($C10=$C$38,$E10&lt;=12,$H10=$C$39,$J10=3),$L10,IF(AND($C10=$C$39,$E10&lt;=3,$H10=$C$39,$J10=3),$L10,0))</f>
        <v>0</v>
      </c>
      <c r="AK10" s="108">
        <f t="shared" ref="AK10:AK29" si="23">IF(AND($C10=$C$38,$E10&lt;=12,$H10=$C$39,$J10=3),$M10,IF(AND($C10=$C$39,$E10&lt;=3,$H10=$C$39,$J10=3),$M10,0))</f>
        <v>0</v>
      </c>
      <c r="AL10" s="7"/>
    </row>
    <row r="11" spans="1:38" ht="26.1" customHeight="1">
      <c r="A11" s="21">
        <v>2</v>
      </c>
      <c r="B11" s="2"/>
      <c r="C11" s="97"/>
      <c r="D11" s="76" t="s">
        <v>45</v>
      </c>
      <c r="E11" s="66"/>
      <c r="F11" s="76" t="s">
        <v>42</v>
      </c>
      <c r="G11" s="76" t="s">
        <v>76</v>
      </c>
      <c r="H11" s="97"/>
      <c r="I11" s="76" t="s">
        <v>45</v>
      </c>
      <c r="J11" s="66"/>
      <c r="K11" s="76" t="s">
        <v>44</v>
      </c>
      <c r="L11" s="37"/>
      <c r="M11" s="38"/>
      <c r="N11" s="102">
        <f t="shared" si="0"/>
        <v>0</v>
      </c>
      <c r="O11" s="107">
        <f t="shared" si="1"/>
        <v>0</v>
      </c>
      <c r="P11" s="109">
        <f t="shared" si="2"/>
        <v>0</v>
      </c>
      <c r="Q11" s="105">
        <f t="shared" si="3"/>
        <v>0</v>
      </c>
      <c r="R11" s="102">
        <f t="shared" si="4"/>
        <v>0</v>
      </c>
      <c r="S11" s="107">
        <f t="shared" si="5"/>
        <v>0</v>
      </c>
      <c r="T11" s="109">
        <f t="shared" si="6"/>
        <v>0</v>
      </c>
      <c r="U11" s="105">
        <f t="shared" si="7"/>
        <v>0</v>
      </c>
      <c r="V11" s="102">
        <f t="shared" si="8"/>
        <v>0</v>
      </c>
      <c r="W11" s="107">
        <f t="shared" si="9"/>
        <v>0</v>
      </c>
      <c r="X11" s="109">
        <f t="shared" si="10"/>
        <v>0</v>
      </c>
      <c r="Y11" s="105">
        <f t="shared" si="11"/>
        <v>0</v>
      </c>
      <c r="Z11" s="102">
        <f t="shared" si="12"/>
        <v>0</v>
      </c>
      <c r="AA11" s="107">
        <f t="shared" si="13"/>
        <v>0</v>
      </c>
      <c r="AB11" s="109">
        <f t="shared" si="14"/>
        <v>0</v>
      </c>
      <c r="AC11" s="105">
        <f t="shared" si="15"/>
        <v>0</v>
      </c>
      <c r="AD11" s="102">
        <f t="shared" si="16"/>
        <v>0</v>
      </c>
      <c r="AE11" s="107">
        <f t="shared" si="17"/>
        <v>0</v>
      </c>
      <c r="AF11" s="109">
        <f t="shared" si="18"/>
        <v>0</v>
      </c>
      <c r="AG11" s="105">
        <f t="shared" si="19"/>
        <v>0</v>
      </c>
      <c r="AH11" s="102">
        <f t="shared" si="20"/>
        <v>0</v>
      </c>
      <c r="AI11" s="107">
        <f t="shared" si="21"/>
        <v>0</v>
      </c>
      <c r="AJ11" s="109">
        <f t="shared" si="22"/>
        <v>0</v>
      </c>
      <c r="AK11" s="108">
        <f t="shared" si="23"/>
        <v>0</v>
      </c>
      <c r="AL11" s="7"/>
    </row>
    <row r="12" spans="1:38" ht="26.1" customHeight="1">
      <c r="A12" s="21">
        <v>3</v>
      </c>
      <c r="B12" s="2"/>
      <c r="C12" s="97"/>
      <c r="D12" s="76" t="s">
        <v>45</v>
      </c>
      <c r="E12" s="66"/>
      <c r="F12" s="76" t="s">
        <v>42</v>
      </c>
      <c r="G12" s="76" t="s">
        <v>76</v>
      </c>
      <c r="H12" s="97"/>
      <c r="I12" s="76" t="s">
        <v>45</v>
      </c>
      <c r="J12" s="66"/>
      <c r="K12" s="76" t="s">
        <v>44</v>
      </c>
      <c r="L12" s="37"/>
      <c r="M12" s="38"/>
      <c r="N12" s="102">
        <f t="shared" si="0"/>
        <v>0</v>
      </c>
      <c r="O12" s="107">
        <f t="shared" si="1"/>
        <v>0</v>
      </c>
      <c r="P12" s="109">
        <f t="shared" si="2"/>
        <v>0</v>
      </c>
      <c r="Q12" s="105">
        <f t="shared" si="3"/>
        <v>0</v>
      </c>
      <c r="R12" s="102">
        <f t="shared" si="4"/>
        <v>0</v>
      </c>
      <c r="S12" s="107">
        <f t="shared" si="5"/>
        <v>0</v>
      </c>
      <c r="T12" s="109">
        <f t="shared" si="6"/>
        <v>0</v>
      </c>
      <c r="U12" s="105">
        <f t="shared" si="7"/>
        <v>0</v>
      </c>
      <c r="V12" s="102">
        <f t="shared" si="8"/>
        <v>0</v>
      </c>
      <c r="W12" s="107">
        <f t="shared" si="9"/>
        <v>0</v>
      </c>
      <c r="X12" s="109">
        <f t="shared" si="10"/>
        <v>0</v>
      </c>
      <c r="Y12" s="105">
        <f t="shared" si="11"/>
        <v>0</v>
      </c>
      <c r="Z12" s="102">
        <f t="shared" si="12"/>
        <v>0</v>
      </c>
      <c r="AA12" s="107">
        <f t="shared" si="13"/>
        <v>0</v>
      </c>
      <c r="AB12" s="109">
        <f t="shared" si="14"/>
        <v>0</v>
      </c>
      <c r="AC12" s="105">
        <f t="shared" si="15"/>
        <v>0</v>
      </c>
      <c r="AD12" s="102">
        <f t="shared" si="16"/>
        <v>0</v>
      </c>
      <c r="AE12" s="107">
        <f t="shared" si="17"/>
        <v>0</v>
      </c>
      <c r="AF12" s="109">
        <f t="shared" si="18"/>
        <v>0</v>
      </c>
      <c r="AG12" s="105">
        <f t="shared" si="19"/>
        <v>0</v>
      </c>
      <c r="AH12" s="102">
        <f t="shared" si="20"/>
        <v>0</v>
      </c>
      <c r="AI12" s="107">
        <f t="shared" si="21"/>
        <v>0</v>
      </c>
      <c r="AJ12" s="109">
        <f t="shared" si="22"/>
        <v>0</v>
      </c>
      <c r="AK12" s="108">
        <f t="shared" si="23"/>
        <v>0</v>
      </c>
      <c r="AL12" s="7"/>
    </row>
    <row r="13" spans="1:38" ht="26.1" customHeight="1">
      <c r="A13" s="21">
        <v>4</v>
      </c>
      <c r="B13" s="2"/>
      <c r="C13" s="97"/>
      <c r="D13" s="76" t="s">
        <v>45</v>
      </c>
      <c r="E13" s="66"/>
      <c r="F13" s="76" t="s">
        <v>42</v>
      </c>
      <c r="G13" s="76" t="s">
        <v>76</v>
      </c>
      <c r="H13" s="97"/>
      <c r="I13" s="76" t="s">
        <v>45</v>
      </c>
      <c r="J13" s="66"/>
      <c r="K13" s="76" t="s">
        <v>44</v>
      </c>
      <c r="L13" s="37"/>
      <c r="M13" s="38"/>
      <c r="N13" s="102">
        <f t="shared" si="0"/>
        <v>0</v>
      </c>
      <c r="O13" s="107">
        <f t="shared" si="1"/>
        <v>0</v>
      </c>
      <c r="P13" s="109">
        <f t="shared" si="2"/>
        <v>0</v>
      </c>
      <c r="Q13" s="105">
        <f t="shared" si="3"/>
        <v>0</v>
      </c>
      <c r="R13" s="102">
        <f t="shared" si="4"/>
        <v>0</v>
      </c>
      <c r="S13" s="107">
        <f t="shared" si="5"/>
        <v>0</v>
      </c>
      <c r="T13" s="109">
        <f t="shared" si="6"/>
        <v>0</v>
      </c>
      <c r="U13" s="105">
        <f t="shared" si="7"/>
        <v>0</v>
      </c>
      <c r="V13" s="102">
        <f t="shared" si="8"/>
        <v>0</v>
      </c>
      <c r="W13" s="107">
        <f t="shared" si="9"/>
        <v>0</v>
      </c>
      <c r="X13" s="109">
        <f t="shared" si="10"/>
        <v>0</v>
      </c>
      <c r="Y13" s="105">
        <f t="shared" si="11"/>
        <v>0</v>
      </c>
      <c r="Z13" s="102">
        <f t="shared" si="12"/>
        <v>0</v>
      </c>
      <c r="AA13" s="107">
        <f t="shared" si="13"/>
        <v>0</v>
      </c>
      <c r="AB13" s="109">
        <f t="shared" si="14"/>
        <v>0</v>
      </c>
      <c r="AC13" s="105">
        <f t="shared" si="15"/>
        <v>0</v>
      </c>
      <c r="AD13" s="102">
        <f t="shared" si="16"/>
        <v>0</v>
      </c>
      <c r="AE13" s="107">
        <f t="shared" si="17"/>
        <v>0</v>
      </c>
      <c r="AF13" s="109">
        <f t="shared" si="18"/>
        <v>0</v>
      </c>
      <c r="AG13" s="105">
        <f t="shared" si="19"/>
        <v>0</v>
      </c>
      <c r="AH13" s="102">
        <f t="shared" si="20"/>
        <v>0</v>
      </c>
      <c r="AI13" s="107">
        <f t="shared" si="21"/>
        <v>0</v>
      </c>
      <c r="AJ13" s="109">
        <f t="shared" si="22"/>
        <v>0</v>
      </c>
      <c r="AK13" s="108">
        <f t="shared" si="23"/>
        <v>0</v>
      </c>
      <c r="AL13" s="7"/>
    </row>
    <row r="14" spans="1:38" ht="26.1" customHeight="1">
      <c r="A14" s="21">
        <v>5</v>
      </c>
      <c r="B14" s="2"/>
      <c r="C14" s="97"/>
      <c r="D14" s="76" t="s">
        <v>45</v>
      </c>
      <c r="E14" s="66"/>
      <c r="F14" s="76" t="s">
        <v>42</v>
      </c>
      <c r="G14" s="76" t="s">
        <v>76</v>
      </c>
      <c r="H14" s="97"/>
      <c r="I14" s="76" t="s">
        <v>45</v>
      </c>
      <c r="J14" s="66"/>
      <c r="K14" s="76" t="s">
        <v>44</v>
      </c>
      <c r="L14" s="37"/>
      <c r="M14" s="38"/>
      <c r="N14" s="102">
        <f t="shared" si="0"/>
        <v>0</v>
      </c>
      <c r="O14" s="107">
        <f t="shared" si="1"/>
        <v>0</v>
      </c>
      <c r="P14" s="109">
        <f t="shared" si="2"/>
        <v>0</v>
      </c>
      <c r="Q14" s="105">
        <f t="shared" si="3"/>
        <v>0</v>
      </c>
      <c r="R14" s="102">
        <f t="shared" si="4"/>
        <v>0</v>
      </c>
      <c r="S14" s="107">
        <f t="shared" si="5"/>
        <v>0</v>
      </c>
      <c r="T14" s="109">
        <f t="shared" si="6"/>
        <v>0</v>
      </c>
      <c r="U14" s="105">
        <f t="shared" si="7"/>
        <v>0</v>
      </c>
      <c r="V14" s="102">
        <f t="shared" si="8"/>
        <v>0</v>
      </c>
      <c r="W14" s="107">
        <f t="shared" si="9"/>
        <v>0</v>
      </c>
      <c r="X14" s="109">
        <f t="shared" si="10"/>
        <v>0</v>
      </c>
      <c r="Y14" s="105">
        <f t="shared" si="11"/>
        <v>0</v>
      </c>
      <c r="Z14" s="102">
        <f t="shared" si="12"/>
        <v>0</v>
      </c>
      <c r="AA14" s="107">
        <f t="shared" si="13"/>
        <v>0</v>
      </c>
      <c r="AB14" s="109">
        <f t="shared" si="14"/>
        <v>0</v>
      </c>
      <c r="AC14" s="105">
        <f t="shared" si="15"/>
        <v>0</v>
      </c>
      <c r="AD14" s="102">
        <f t="shared" si="16"/>
        <v>0</v>
      </c>
      <c r="AE14" s="107">
        <f t="shared" si="17"/>
        <v>0</v>
      </c>
      <c r="AF14" s="109">
        <f t="shared" si="18"/>
        <v>0</v>
      </c>
      <c r="AG14" s="105">
        <f t="shared" si="19"/>
        <v>0</v>
      </c>
      <c r="AH14" s="102">
        <f t="shared" si="20"/>
        <v>0</v>
      </c>
      <c r="AI14" s="107">
        <f t="shared" si="21"/>
        <v>0</v>
      </c>
      <c r="AJ14" s="109">
        <f t="shared" si="22"/>
        <v>0</v>
      </c>
      <c r="AK14" s="108">
        <f t="shared" si="23"/>
        <v>0</v>
      </c>
      <c r="AL14" s="7"/>
    </row>
    <row r="15" spans="1:38" ht="26.1" customHeight="1">
      <c r="A15" s="21">
        <v>6</v>
      </c>
      <c r="B15" s="2"/>
      <c r="C15" s="97"/>
      <c r="D15" s="76" t="s">
        <v>45</v>
      </c>
      <c r="E15" s="66"/>
      <c r="F15" s="76" t="s">
        <v>42</v>
      </c>
      <c r="G15" s="76" t="s">
        <v>76</v>
      </c>
      <c r="H15" s="97"/>
      <c r="I15" s="76" t="s">
        <v>45</v>
      </c>
      <c r="J15" s="66"/>
      <c r="K15" s="76" t="s">
        <v>44</v>
      </c>
      <c r="L15" s="37"/>
      <c r="M15" s="38"/>
      <c r="N15" s="102">
        <f t="shared" si="0"/>
        <v>0</v>
      </c>
      <c r="O15" s="107">
        <f t="shared" si="1"/>
        <v>0</v>
      </c>
      <c r="P15" s="109">
        <f t="shared" si="2"/>
        <v>0</v>
      </c>
      <c r="Q15" s="105">
        <f t="shared" si="3"/>
        <v>0</v>
      </c>
      <c r="R15" s="102">
        <f t="shared" si="4"/>
        <v>0</v>
      </c>
      <c r="S15" s="107">
        <f t="shared" si="5"/>
        <v>0</v>
      </c>
      <c r="T15" s="109">
        <f t="shared" si="6"/>
        <v>0</v>
      </c>
      <c r="U15" s="105">
        <f t="shared" si="7"/>
        <v>0</v>
      </c>
      <c r="V15" s="102">
        <f t="shared" si="8"/>
        <v>0</v>
      </c>
      <c r="W15" s="107">
        <f t="shared" si="9"/>
        <v>0</v>
      </c>
      <c r="X15" s="109">
        <f t="shared" si="10"/>
        <v>0</v>
      </c>
      <c r="Y15" s="105">
        <f t="shared" si="11"/>
        <v>0</v>
      </c>
      <c r="Z15" s="102">
        <f t="shared" si="12"/>
        <v>0</v>
      </c>
      <c r="AA15" s="107">
        <f t="shared" si="13"/>
        <v>0</v>
      </c>
      <c r="AB15" s="109">
        <f t="shared" si="14"/>
        <v>0</v>
      </c>
      <c r="AC15" s="105">
        <f t="shared" si="15"/>
        <v>0</v>
      </c>
      <c r="AD15" s="102">
        <f t="shared" si="16"/>
        <v>0</v>
      </c>
      <c r="AE15" s="107">
        <f t="shared" si="17"/>
        <v>0</v>
      </c>
      <c r="AF15" s="109">
        <f t="shared" si="18"/>
        <v>0</v>
      </c>
      <c r="AG15" s="105">
        <f t="shared" si="19"/>
        <v>0</v>
      </c>
      <c r="AH15" s="102">
        <f t="shared" si="20"/>
        <v>0</v>
      </c>
      <c r="AI15" s="107">
        <f t="shared" si="21"/>
        <v>0</v>
      </c>
      <c r="AJ15" s="109">
        <f t="shared" si="22"/>
        <v>0</v>
      </c>
      <c r="AK15" s="108">
        <f t="shared" si="23"/>
        <v>0</v>
      </c>
      <c r="AL15" s="7"/>
    </row>
    <row r="16" spans="1:38" ht="26.1" customHeight="1">
      <c r="A16" s="21">
        <v>7</v>
      </c>
      <c r="B16" s="2"/>
      <c r="C16" s="97"/>
      <c r="D16" s="76" t="s">
        <v>45</v>
      </c>
      <c r="E16" s="66"/>
      <c r="F16" s="76" t="s">
        <v>42</v>
      </c>
      <c r="G16" s="76" t="s">
        <v>76</v>
      </c>
      <c r="H16" s="97"/>
      <c r="I16" s="76" t="s">
        <v>45</v>
      </c>
      <c r="J16" s="66"/>
      <c r="K16" s="76" t="s">
        <v>44</v>
      </c>
      <c r="L16" s="37"/>
      <c r="M16" s="38"/>
      <c r="N16" s="102">
        <f t="shared" si="0"/>
        <v>0</v>
      </c>
      <c r="O16" s="107">
        <f t="shared" si="1"/>
        <v>0</v>
      </c>
      <c r="P16" s="109">
        <f t="shared" si="2"/>
        <v>0</v>
      </c>
      <c r="Q16" s="105">
        <f t="shared" si="3"/>
        <v>0</v>
      </c>
      <c r="R16" s="102">
        <f t="shared" si="4"/>
        <v>0</v>
      </c>
      <c r="S16" s="107">
        <f t="shared" si="5"/>
        <v>0</v>
      </c>
      <c r="T16" s="109">
        <f t="shared" si="6"/>
        <v>0</v>
      </c>
      <c r="U16" s="105">
        <f t="shared" si="7"/>
        <v>0</v>
      </c>
      <c r="V16" s="102">
        <f t="shared" si="8"/>
        <v>0</v>
      </c>
      <c r="W16" s="107">
        <f t="shared" si="9"/>
        <v>0</v>
      </c>
      <c r="X16" s="109">
        <f t="shared" si="10"/>
        <v>0</v>
      </c>
      <c r="Y16" s="105">
        <f t="shared" si="11"/>
        <v>0</v>
      </c>
      <c r="Z16" s="102">
        <f t="shared" si="12"/>
        <v>0</v>
      </c>
      <c r="AA16" s="107">
        <f t="shared" si="13"/>
        <v>0</v>
      </c>
      <c r="AB16" s="109">
        <f t="shared" si="14"/>
        <v>0</v>
      </c>
      <c r="AC16" s="105">
        <f t="shared" si="15"/>
        <v>0</v>
      </c>
      <c r="AD16" s="102">
        <f t="shared" si="16"/>
        <v>0</v>
      </c>
      <c r="AE16" s="107">
        <f t="shared" si="17"/>
        <v>0</v>
      </c>
      <c r="AF16" s="109">
        <f t="shared" si="18"/>
        <v>0</v>
      </c>
      <c r="AG16" s="105">
        <f t="shared" si="19"/>
        <v>0</v>
      </c>
      <c r="AH16" s="102">
        <f t="shared" si="20"/>
        <v>0</v>
      </c>
      <c r="AI16" s="107">
        <f t="shared" si="21"/>
        <v>0</v>
      </c>
      <c r="AJ16" s="109">
        <f t="shared" si="22"/>
        <v>0</v>
      </c>
      <c r="AK16" s="108">
        <f t="shared" si="23"/>
        <v>0</v>
      </c>
      <c r="AL16" s="7"/>
    </row>
    <row r="17" spans="1:38" ht="26.1" customHeight="1">
      <c r="A17" s="21">
        <v>8</v>
      </c>
      <c r="B17" s="2"/>
      <c r="C17" s="97"/>
      <c r="D17" s="76" t="s">
        <v>45</v>
      </c>
      <c r="E17" s="66"/>
      <c r="F17" s="76" t="s">
        <v>42</v>
      </c>
      <c r="G17" s="76" t="s">
        <v>76</v>
      </c>
      <c r="H17" s="97"/>
      <c r="I17" s="76" t="s">
        <v>45</v>
      </c>
      <c r="J17" s="66"/>
      <c r="K17" s="76" t="s">
        <v>44</v>
      </c>
      <c r="L17" s="37"/>
      <c r="M17" s="38"/>
      <c r="N17" s="102">
        <f t="shared" si="0"/>
        <v>0</v>
      </c>
      <c r="O17" s="107">
        <f t="shared" si="1"/>
        <v>0</v>
      </c>
      <c r="P17" s="109">
        <f t="shared" si="2"/>
        <v>0</v>
      </c>
      <c r="Q17" s="105">
        <f t="shared" si="3"/>
        <v>0</v>
      </c>
      <c r="R17" s="102">
        <f t="shared" si="4"/>
        <v>0</v>
      </c>
      <c r="S17" s="107">
        <f t="shared" si="5"/>
        <v>0</v>
      </c>
      <c r="T17" s="109">
        <f t="shared" si="6"/>
        <v>0</v>
      </c>
      <c r="U17" s="105">
        <f t="shared" si="7"/>
        <v>0</v>
      </c>
      <c r="V17" s="102">
        <f t="shared" si="8"/>
        <v>0</v>
      </c>
      <c r="W17" s="107">
        <f t="shared" si="9"/>
        <v>0</v>
      </c>
      <c r="X17" s="109">
        <f t="shared" si="10"/>
        <v>0</v>
      </c>
      <c r="Y17" s="105">
        <f t="shared" si="11"/>
        <v>0</v>
      </c>
      <c r="Z17" s="102">
        <f t="shared" si="12"/>
        <v>0</v>
      </c>
      <c r="AA17" s="107">
        <f t="shared" si="13"/>
        <v>0</v>
      </c>
      <c r="AB17" s="109">
        <f t="shared" si="14"/>
        <v>0</v>
      </c>
      <c r="AC17" s="105">
        <f t="shared" si="15"/>
        <v>0</v>
      </c>
      <c r="AD17" s="102">
        <f t="shared" si="16"/>
        <v>0</v>
      </c>
      <c r="AE17" s="107">
        <f t="shared" si="17"/>
        <v>0</v>
      </c>
      <c r="AF17" s="109">
        <f t="shared" si="18"/>
        <v>0</v>
      </c>
      <c r="AG17" s="105">
        <f t="shared" si="19"/>
        <v>0</v>
      </c>
      <c r="AH17" s="102">
        <f t="shared" si="20"/>
        <v>0</v>
      </c>
      <c r="AI17" s="107">
        <f t="shared" si="21"/>
        <v>0</v>
      </c>
      <c r="AJ17" s="109">
        <f t="shared" si="22"/>
        <v>0</v>
      </c>
      <c r="AK17" s="108">
        <f t="shared" si="23"/>
        <v>0</v>
      </c>
      <c r="AL17" s="7"/>
    </row>
    <row r="18" spans="1:38" ht="26.1" customHeight="1">
      <c r="A18" s="21">
        <v>9</v>
      </c>
      <c r="B18" s="2"/>
      <c r="C18" s="97"/>
      <c r="D18" s="76" t="s">
        <v>45</v>
      </c>
      <c r="E18" s="66"/>
      <c r="F18" s="76" t="s">
        <v>42</v>
      </c>
      <c r="G18" s="76" t="s">
        <v>76</v>
      </c>
      <c r="H18" s="97"/>
      <c r="I18" s="76" t="s">
        <v>45</v>
      </c>
      <c r="J18" s="66"/>
      <c r="K18" s="76" t="s">
        <v>44</v>
      </c>
      <c r="L18" s="37"/>
      <c r="M18" s="38"/>
      <c r="N18" s="102">
        <f t="shared" si="0"/>
        <v>0</v>
      </c>
      <c r="O18" s="107">
        <f t="shared" si="1"/>
        <v>0</v>
      </c>
      <c r="P18" s="109">
        <f t="shared" si="2"/>
        <v>0</v>
      </c>
      <c r="Q18" s="105">
        <f t="shared" si="3"/>
        <v>0</v>
      </c>
      <c r="R18" s="102">
        <f t="shared" si="4"/>
        <v>0</v>
      </c>
      <c r="S18" s="107">
        <f t="shared" si="5"/>
        <v>0</v>
      </c>
      <c r="T18" s="109">
        <f t="shared" si="6"/>
        <v>0</v>
      </c>
      <c r="U18" s="105">
        <f t="shared" si="7"/>
        <v>0</v>
      </c>
      <c r="V18" s="102">
        <f t="shared" si="8"/>
        <v>0</v>
      </c>
      <c r="W18" s="107">
        <f t="shared" si="9"/>
        <v>0</v>
      </c>
      <c r="X18" s="109">
        <f t="shared" si="10"/>
        <v>0</v>
      </c>
      <c r="Y18" s="105">
        <f t="shared" si="11"/>
        <v>0</v>
      </c>
      <c r="Z18" s="102">
        <f t="shared" si="12"/>
        <v>0</v>
      </c>
      <c r="AA18" s="107">
        <f t="shared" si="13"/>
        <v>0</v>
      </c>
      <c r="AB18" s="109">
        <f t="shared" si="14"/>
        <v>0</v>
      </c>
      <c r="AC18" s="105">
        <f t="shared" si="15"/>
        <v>0</v>
      </c>
      <c r="AD18" s="102">
        <f t="shared" si="16"/>
        <v>0</v>
      </c>
      <c r="AE18" s="107">
        <f t="shared" si="17"/>
        <v>0</v>
      </c>
      <c r="AF18" s="109">
        <f t="shared" si="18"/>
        <v>0</v>
      </c>
      <c r="AG18" s="105">
        <f t="shared" si="19"/>
        <v>0</v>
      </c>
      <c r="AH18" s="102">
        <f t="shared" si="20"/>
        <v>0</v>
      </c>
      <c r="AI18" s="107">
        <f t="shared" si="21"/>
        <v>0</v>
      </c>
      <c r="AJ18" s="109">
        <f t="shared" si="22"/>
        <v>0</v>
      </c>
      <c r="AK18" s="108">
        <f t="shared" si="23"/>
        <v>0</v>
      </c>
      <c r="AL18" s="7"/>
    </row>
    <row r="19" spans="1:38" ht="26.1" customHeight="1">
      <c r="A19" s="21">
        <v>10</v>
      </c>
      <c r="B19" s="2"/>
      <c r="C19" s="97"/>
      <c r="D19" s="76" t="s">
        <v>45</v>
      </c>
      <c r="E19" s="66"/>
      <c r="F19" s="76" t="s">
        <v>42</v>
      </c>
      <c r="G19" s="76" t="s">
        <v>76</v>
      </c>
      <c r="H19" s="97"/>
      <c r="I19" s="76" t="s">
        <v>45</v>
      </c>
      <c r="J19" s="66"/>
      <c r="K19" s="76" t="s">
        <v>44</v>
      </c>
      <c r="L19" s="37"/>
      <c r="M19" s="38"/>
      <c r="N19" s="102">
        <f t="shared" si="0"/>
        <v>0</v>
      </c>
      <c r="O19" s="107">
        <f t="shared" si="1"/>
        <v>0</v>
      </c>
      <c r="P19" s="109">
        <f t="shared" si="2"/>
        <v>0</v>
      </c>
      <c r="Q19" s="105">
        <f t="shared" si="3"/>
        <v>0</v>
      </c>
      <c r="R19" s="102">
        <f t="shared" si="4"/>
        <v>0</v>
      </c>
      <c r="S19" s="107">
        <f t="shared" si="5"/>
        <v>0</v>
      </c>
      <c r="T19" s="109">
        <f t="shared" si="6"/>
        <v>0</v>
      </c>
      <c r="U19" s="105">
        <f t="shared" si="7"/>
        <v>0</v>
      </c>
      <c r="V19" s="102">
        <f t="shared" si="8"/>
        <v>0</v>
      </c>
      <c r="W19" s="107">
        <f t="shared" si="9"/>
        <v>0</v>
      </c>
      <c r="X19" s="109">
        <f t="shared" si="10"/>
        <v>0</v>
      </c>
      <c r="Y19" s="105">
        <f t="shared" si="11"/>
        <v>0</v>
      </c>
      <c r="Z19" s="102">
        <f t="shared" si="12"/>
        <v>0</v>
      </c>
      <c r="AA19" s="107">
        <f t="shared" si="13"/>
        <v>0</v>
      </c>
      <c r="AB19" s="109">
        <f t="shared" si="14"/>
        <v>0</v>
      </c>
      <c r="AC19" s="105">
        <f t="shared" si="15"/>
        <v>0</v>
      </c>
      <c r="AD19" s="102">
        <f t="shared" si="16"/>
        <v>0</v>
      </c>
      <c r="AE19" s="107">
        <f t="shared" si="17"/>
        <v>0</v>
      </c>
      <c r="AF19" s="109">
        <f t="shared" si="18"/>
        <v>0</v>
      </c>
      <c r="AG19" s="105">
        <f t="shared" si="19"/>
        <v>0</v>
      </c>
      <c r="AH19" s="102">
        <f t="shared" si="20"/>
        <v>0</v>
      </c>
      <c r="AI19" s="107">
        <f t="shared" si="21"/>
        <v>0</v>
      </c>
      <c r="AJ19" s="109">
        <f t="shared" si="22"/>
        <v>0</v>
      </c>
      <c r="AK19" s="108">
        <f t="shared" si="23"/>
        <v>0</v>
      </c>
      <c r="AL19" s="7"/>
    </row>
    <row r="20" spans="1:38" ht="26.1" customHeight="1">
      <c r="A20" s="21">
        <v>11</v>
      </c>
      <c r="B20" s="2"/>
      <c r="C20" s="97"/>
      <c r="D20" s="76" t="s">
        <v>45</v>
      </c>
      <c r="E20" s="66"/>
      <c r="F20" s="76" t="s">
        <v>42</v>
      </c>
      <c r="G20" s="76" t="s">
        <v>76</v>
      </c>
      <c r="H20" s="97"/>
      <c r="I20" s="76" t="s">
        <v>45</v>
      </c>
      <c r="J20" s="66"/>
      <c r="K20" s="76" t="s">
        <v>44</v>
      </c>
      <c r="L20" s="37"/>
      <c r="M20" s="38"/>
      <c r="N20" s="102">
        <f t="shared" si="0"/>
        <v>0</v>
      </c>
      <c r="O20" s="107">
        <f t="shared" si="1"/>
        <v>0</v>
      </c>
      <c r="P20" s="109">
        <f t="shared" si="2"/>
        <v>0</v>
      </c>
      <c r="Q20" s="105">
        <f t="shared" si="3"/>
        <v>0</v>
      </c>
      <c r="R20" s="102">
        <f t="shared" si="4"/>
        <v>0</v>
      </c>
      <c r="S20" s="107">
        <f t="shared" si="5"/>
        <v>0</v>
      </c>
      <c r="T20" s="109">
        <f t="shared" si="6"/>
        <v>0</v>
      </c>
      <c r="U20" s="105">
        <f t="shared" si="7"/>
        <v>0</v>
      </c>
      <c r="V20" s="102">
        <f t="shared" si="8"/>
        <v>0</v>
      </c>
      <c r="W20" s="107">
        <f t="shared" si="9"/>
        <v>0</v>
      </c>
      <c r="X20" s="109">
        <f t="shared" si="10"/>
        <v>0</v>
      </c>
      <c r="Y20" s="105">
        <f t="shared" si="11"/>
        <v>0</v>
      </c>
      <c r="Z20" s="102">
        <f t="shared" si="12"/>
        <v>0</v>
      </c>
      <c r="AA20" s="107">
        <f t="shared" si="13"/>
        <v>0</v>
      </c>
      <c r="AB20" s="109">
        <f t="shared" si="14"/>
        <v>0</v>
      </c>
      <c r="AC20" s="105">
        <f t="shared" si="15"/>
        <v>0</v>
      </c>
      <c r="AD20" s="102">
        <f t="shared" si="16"/>
        <v>0</v>
      </c>
      <c r="AE20" s="107">
        <f t="shared" si="17"/>
        <v>0</v>
      </c>
      <c r="AF20" s="109">
        <f t="shared" si="18"/>
        <v>0</v>
      </c>
      <c r="AG20" s="105">
        <f t="shared" si="19"/>
        <v>0</v>
      </c>
      <c r="AH20" s="102">
        <f t="shared" si="20"/>
        <v>0</v>
      </c>
      <c r="AI20" s="107">
        <f t="shared" si="21"/>
        <v>0</v>
      </c>
      <c r="AJ20" s="109">
        <f t="shared" si="22"/>
        <v>0</v>
      </c>
      <c r="AK20" s="108">
        <f t="shared" si="23"/>
        <v>0</v>
      </c>
      <c r="AL20" s="7"/>
    </row>
    <row r="21" spans="1:38" ht="26.1" customHeight="1">
      <c r="A21" s="21">
        <v>12</v>
      </c>
      <c r="B21" s="2"/>
      <c r="C21" s="97"/>
      <c r="D21" s="76" t="s">
        <v>45</v>
      </c>
      <c r="E21" s="66"/>
      <c r="F21" s="76" t="s">
        <v>42</v>
      </c>
      <c r="G21" s="76" t="s">
        <v>76</v>
      </c>
      <c r="H21" s="97"/>
      <c r="I21" s="76" t="s">
        <v>45</v>
      </c>
      <c r="J21" s="66"/>
      <c r="K21" s="76" t="s">
        <v>44</v>
      </c>
      <c r="L21" s="37"/>
      <c r="M21" s="38"/>
      <c r="N21" s="102">
        <f t="shared" si="0"/>
        <v>0</v>
      </c>
      <c r="O21" s="107">
        <f t="shared" si="1"/>
        <v>0</v>
      </c>
      <c r="P21" s="109">
        <f t="shared" si="2"/>
        <v>0</v>
      </c>
      <c r="Q21" s="105">
        <f t="shared" si="3"/>
        <v>0</v>
      </c>
      <c r="R21" s="102">
        <f t="shared" si="4"/>
        <v>0</v>
      </c>
      <c r="S21" s="107">
        <f t="shared" si="5"/>
        <v>0</v>
      </c>
      <c r="T21" s="109">
        <f t="shared" si="6"/>
        <v>0</v>
      </c>
      <c r="U21" s="105">
        <f t="shared" si="7"/>
        <v>0</v>
      </c>
      <c r="V21" s="102">
        <f t="shared" si="8"/>
        <v>0</v>
      </c>
      <c r="W21" s="107">
        <f t="shared" si="9"/>
        <v>0</v>
      </c>
      <c r="X21" s="109">
        <f t="shared" si="10"/>
        <v>0</v>
      </c>
      <c r="Y21" s="105">
        <f t="shared" si="11"/>
        <v>0</v>
      </c>
      <c r="Z21" s="102">
        <f t="shared" si="12"/>
        <v>0</v>
      </c>
      <c r="AA21" s="107">
        <f t="shared" si="13"/>
        <v>0</v>
      </c>
      <c r="AB21" s="109">
        <f t="shared" si="14"/>
        <v>0</v>
      </c>
      <c r="AC21" s="105">
        <f t="shared" si="15"/>
        <v>0</v>
      </c>
      <c r="AD21" s="102">
        <f t="shared" si="16"/>
        <v>0</v>
      </c>
      <c r="AE21" s="107">
        <f t="shared" si="17"/>
        <v>0</v>
      </c>
      <c r="AF21" s="109">
        <f t="shared" si="18"/>
        <v>0</v>
      </c>
      <c r="AG21" s="105">
        <f t="shared" si="19"/>
        <v>0</v>
      </c>
      <c r="AH21" s="102">
        <f t="shared" si="20"/>
        <v>0</v>
      </c>
      <c r="AI21" s="107">
        <f t="shared" si="21"/>
        <v>0</v>
      </c>
      <c r="AJ21" s="109">
        <f t="shared" si="22"/>
        <v>0</v>
      </c>
      <c r="AK21" s="108">
        <f t="shared" si="23"/>
        <v>0</v>
      </c>
      <c r="AL21" s="7"/>
    </row>
    <row r="22" spans="1:38" ht="26.1" customHeight="1">
      <c r="A22" s="21">
        <v>13</v>
      </c>
      <c r="B22" s="2"/>
      <c r="C22" s="97"/>
      <c r="D22" s="76" t="s">
        <v>45</v>
      </c>
      <c r="E22" s="66"/>
      <c r="F22" s="76" t="s">
        <v>42</v>
      </c>
      <c r="G22" s="76" t="s">
        <v>76</v>
      </c>
      <c r="H22" s="97"/>
      <c r="I22" s="76" t="s">
        <v>45</v>
      </c>
      <c r="J22" s="66"/>
      <c r="K22" s="76" t="s">
        <v>44</v>
      </c>
      <c r="L22" s="37"/>
      <c r="M22" s="38"/>
      <c r="N22" s="102">
        <f t="shared" si="0"/>
        <v>0</v>
      </c>
      <c r="O22" s="107">
        <f t="shared" si="1"/>
        <v>0</v>
      </c>
      <c r="P22" s="109">
        <f t="shared" si="2"/>
        <v>0</v>
      </c>
      <c r="Q22" s="105">
        <f t="shared" si="3"/>
        <v>0</v>
      </c>
      <c r="R22" s="102">
        <f t="shared" si="4"/>
        <v>0</v>
      </c>
      <c r="S22" s="107">
        <f t="shared" si="5"/>
        <v>0</v>
      </c>
      <c r="T22" s="109">
        <f t="shared" si="6"/>
        <v>0</v>
      </c>
      <c r="U22" s="105">
        <f t="shared" si="7"/>
        <v>0</v>
      </c>
      <c r="V22" s="102">
        <f t="shared" si="8"/>
        <v>0</v>
      </c>
      <c r="W22" s="107">
        <f t="shared" si="9"/>
        <v>0</v>
      </c>
      <c r="X22" s="109">
        <f t="shared" si="10"/>
        <v>0</v>
      </c>
      <c r="Y22" s="105">
        <f t="shared" si="11"/>
        <v>0</v>
      </c>
      <c r="Z22" s="102">
        <f t="shared" si="12"/>
        <v>0</v>
      </c>
      <c r="AA22" s="107">
        <f t="shared" si="13"/>
        <v>0</v>
      </c>
      <c r="AB22" s="109">
        <f t="shared" si="14"/>
        <v>0</v>
      </c>
      <c r="AC22" s="105">
        <f t="shared" si="15"/>
        <v>0</v>
      </c>
      <c r="AD22" s="102">
        <f t="shared" si="16"/>
        <v>0</v>
      </c>
      <c r="AE22" s="107">
        <f t="shared" si="17"/>
        <v>0</v>
      </c>
      <c r="AF22" s="109">
        <f t="shared" si="18"/>
        <v>0</v>
      </c>
      <c r="AG22" s="105">
        <f t="shared" si="19"/>
        <v>0</v>
      </c>
      <c r="AH22" s="102">
        <f t="shared" si="20"/>
        <v>0</v>
      </c>
      <c r="AI22" s="107">
        <f t="shared" si="21"/>
        <v>0</v>
      </c>
      <c r="AJ22" s="109">
        <f t="shared" si="22"/>
        <v>0</v>
      </c>
      <c r="AK22" s="108">
        <f t="shared" si="23"/>
        <v>0</v>
      </c>
      <c r="AL22" s="7"/>
    </row>
    <row r="23" spans="1:38" ht="26.1" customHeight="1">
      <c r="A23" s="21">
        <v>14</v>
      </c>
      <c r="B23" s="2"/>
      <c r="C23" s="97"/>
      <c r="D23" s="76" t="s">
        <v>45</v>
      </c>
      <c r="E23" s="66"/>
      <c r="F23" s="76" t="s">
        <v>42</v>
      </c>
      <c r="G23" s="76" t="s">
        <v>76</v>
      </c>
      <c r="H23" s="97"/>
      <c r="I23" s="76" t="s">
        <v>45</v>
      </c>
      <c r="J23" s="66"/>
      <c r="K23" s="76" t="s">
        <v>44</v>
      </c>
      <c r="L23" s="37"/>
      <c r="M23" s="38"/>
      <c r="N23" s="102">
        <f t="shared" si="0"/>
        <v>0</v>
      </c>
      <c r="O23" s="107">
        <f t="shared" si="1"/>
        <v>0</v>
      </c>
      <c r="P23" s="109">
        <f t="shared" si="2"/>
        <v>0</v>
      </c>
      <c r="Q23" s="105">
        <f t="shared" si="3"/>
        <v>0</v>
      </c>
      <c r="R23" s="102">
        <f t="shared" si="4"/>
        <v>0</v>
      </c>
      <c r="S23" s="107">
        <f t="shared" si="5"/>
        <v>0</v>
      </c>
      <c r="T23" s="109">
        <f t="shared" si="6"/>
        <v>0</v>
      </c>
      <c r="U23" s="105">
        <f t="shared" si="7"/>
        <v>0</v>
      </c>
      <c r="V23" s="102">
        <f t="shared" si="8"/>
        <v>0</v>
      </c>
      <c r="W23" s="107">
        <f t="shared" si="9"/>
        <v>0</v>
      </c>
      <c r="X23" s="109">
        <f t="shared" si="10"/>
        <v>0</v>
      </c>
      <c r="Y23" s="105">
        <f t="shared" si="11"/>
        <v>0</v>
      </c>
      <c r="Z23" s="102">
        <f t="shared" si="12"/>
        <v>0</v>
      </c>
      <c r="AA23" s="107">
        <f t="shared" si="13"/>
        <v>0</v>
      </c>
      <c r="AB23" s="109">
        <f t="shared" si="14"/>
        <v>0</v>
      </c>
      <c r="AC23" s="105">
        <f t="shared" si="15"/>
        <v>0</v>
      </c>
      <c r="AD23" s="102">
        <f t="shared" si="16"/>
        <v>0</v>
      </c>
      <c r="AE23" s="107">
        <f t="shared" si="17"/>
        <v>0</v>
      </c>
      <c r="AF23" s="109">
        <f t="shared" si="18"/>
        <v>0</v>
      </c>
      <c r="AG23" s="105">
        <f t="shared" si="19"/>
        <v>0</v>
      </c>
      <c r="AH23" s="102">
        <f t="shared" si="20"/>
        <v>0</v>
      </c>
      <c r="AI23" s="107">
        <f t="shared" si="21"/>
        <v>0</v>
      </c>
      <c r="AJ23" s="109">
        <f t="shared" si="22"/>
        <v>0</v>
      </c>
      <c r="AK23" s="108">
        <f t="shared" si="23"/>
        <v>0</v>
      </c>
      <c r="AL23" s="7"/>
    </row>
    <row r="24" spans="1:38" ht="26.1" customHeight="1">
      <c r="A24" s="21">
        <v>15</v>
      </c>
      <c r="B24" s="2"/>
      <c r="C24" s="97"/>
      <c r="D24" s="76" t="s">
        <v>45</v>
      </c>
      <c r="E24" s="66"/>
      <c r="F24" s="76" t="s">
        <v>42</v>
      </c>
      <c r="G24" s="76" t="s">
        <v>76</v>
      </c>
      <c r="H24" s="97"/>
      <c r="I24" s="76" t="s">
        <v>45</v>
      </c>
      <c r="J24" s="66"/>
      <c r="K24" s="76" t="s">
        <v>44</v>
      </c>
      <c r="L24" s="37"/>
      <c r="M24" s="38"/>
      <c r="N24" s="102">
        <f t="shared" si="0"/>
        <v>0</v>
      </c>
      <c r="O24" s="107">
        <f t="shared" si="1"/>
        <v>0</v>
      </c>
      <c r="P24" s="109">
        <f t="shared" si="2"/>
        <v>0</v>
      </c>
      <c r="Q24" s="105">
        <f t="shared" si="3"/>
        <v>0</v>
      </c>
      <c r="R24" s="102">
        <f t="shared" si="4"/>
        <v>0</v>
      </c>
      <c r="S24" s="107">
        <f t="shared" si="5"/>
        <v>0</v>
      </c>
      <c r="T24" s="109">
        <f t="shared" si="6"/>
        <v>0</v>
      </c>
      <c r="U24" s="105">
        <f t="shared" si="7"/>
        <v>0</v>
      </c>
      <c r="V24" s="102">
        <f t="shared" si="8"/>
        <v>0</v>
      </c>
      <c r="W24" s="107">
        <f t="shared" si="9"/>
        <v>0</v>
      </c>
      <c r="X24" s="109">
        <f t="shared" si="10"/>
        <v>0</v>
      </c>
      <c r="Y24" s="105">
        <f t="shared" si="11"/>
        <v>0</v>
      </c>
      <c r="Z24" s="102">
        <f t="shared" si="12"/>
        <v>0</v>
      </c>
      <c r="AA24" s="107">
        <f t="shared" si="13"/>
        <v>0</v>
      </c>
      <c r="AB24" s="109">
        <f t="shared" si="14"/>
        <v>0</v>
      </c>
      <c r="AC24" s="105">
        <f t="shared" si="15"/>
        <v>0</v>
      </c>
      <c r="AD24" s="102">
        <f t="shared" si="16"/>
        <v>0</v>
      </c>
      <c r="AE24" s="107">
        <f t="shared" si="17"/>
        <v>0</v>
      </c>
      <c r="AF24" s="109">
        <f t="shared" si="18"/>
        <v>0</v>
      </c>
      <c r="AG24" s="105">
        <f t="shared" si="19"/>
        <v>0</v>
      </c>
      <c r="AH24" s="102">
        <f t="shared" si="20"/>
        <v>0</v>
      </c>
      <c r="AI24" s="107">
        <f t="shared" si="21"/>
        <v>0</v>
      </c>
      <c r="AJ24" s="109">
        <f t="shared" si="22"/>
        <v>0</v>
      </c>
      <c r="AK24" s="108">
        <f t="shared" si="23"/>
        <v>0</v>
      </c>
      <c r="AL24" s="7"/>
    </row>
    <row r="25" spans="1:38" ht="26.1" customHeight="1">
      <c r="A25" s="21">
        <v>16</v>
      </c>
      <c r="B25" s="2"/>
      <c r="C25" s="97"/>
      <c r="D25" s="76" t="s">
        <v>45</v>
      </c>
      <c r="E25" s="66"/>
      <c r="F25" s="76" t="s">
        <v>42</v>
      </c>
      <c r="G25" s="76" t="s">
        <v>76</v>
      </c>
      <c r="H25" s="97"/>
      <c r="I25" s="76" t="s">
        <v>45</v>
      </c>
      <c r="J25" s="66"/>
      <c r="K25" s="76" t="s">
        <v>44</v>
      </c>
      <c r="L25" s="37"/>
      <c r="M25" s="38"/>
      <c r="N25" s="102">
        <f t="shared" si="0"/>
        <v>0</v>
      </c>
      <c r="O25" s="107">
        <f t="shared" si="1"/>
        <v>0</v>
      </c>
      <c r="P25" s="109">
        <f t="shared" si="2"/>
        <v>0</v>
      </c>
      <c r="Q25" s="105">
        <f t="shared" si="3"/>
        <v>0</v>
      </c>
      <c r="R25" s="102">
        <f t="shared" si="4"/>
        <v>0</v>
      </c>
      <c r="S25" s="107">
        <f t="shared" si="5"/>
        <v>0</v>
      </c>
      <c r="T25" s="109">
        <f t="shared" si="6"/>
        <v>0</v>
      </c>
      <c r="U25" s="105">
        <f t="shared" si="7"/>
        <v>0</v>
      </c>
      <c r="V25" s="102">
        <f t="shared" si="8"/>
        <v>0</v>
      </c>
      <c r="W25" s="107">
        <f t="shared" si="9"/>
        <v>0</v>
      </c>
      <c r="X25" s="109">
        <f t="shared" si="10"/>
        <v>0</v>
      </c>
      <c r="Y25" s="105">
        <f t="shared" si="11"/>
        <v>0</v>
      </c>
      <c r="Z25" s="102">
        <f t="shared" si="12"/>
        <v>0</v>
      </c>
      <c r="AA25" s="107">
        <f t="shared" si="13"/>
        <v>0</v>
      </c>
      <c r="AB25" s="109">
        <f t="shared" si="14"/>
        <v>0</v>
      </c>
      <c r="AC25" s="105">
        <f t="shared" si="15"/>
        <v>0</v>
      </c>
      <c r="AD25" s="102">
        <f t="shared" si="16"/>
        <v>0</v>
      </c>
      <c r="AE25" s="107">
        <f t="shared" si="17"/>
        <v>0</v>
      </c>
      <c r="AF25" s="109">
        <f t="shared" si="18"/>
        <v>0</v>
      </c>
      <c r="AG25" s="105">
        <f t="shared" si="19"/>
        <v>0</v>
      </c>
      <c r="AH25" s="102">
        <f t="shared" si="20"/>
        <v>0</v>
      </c>
      <c r="AI25" s="107">
        <f t="shared" si="21"/>
        <v>0</v>
      </c>
      <c r="AJ25" s="109">
        <f t="shared" si="22"/>
        <v>0</v>
      </c>
      <c r="AK25" s="108">
        <f t="shared" si="23"/>
        <v>0</v>
      </c>
      <c r="AL25" s="7"/>
    </row>
    <row r="26" spans="1:38" ht="26.1" customHeight="1">
      <c r="A26" s="21">
        <v>17</v>
      </c>
      <c r="B26" s="2"/>
      <c r="C26" s="97"/>
      <c r="D26" s="76" t="s">
        <v>45</v>
      </c>
      <c r="E26" s="66"/>
      <c r="F26" s="76" t="s">
        <v>42</v>
      </c>
      <c r="G26" s="76" t="s">
        <v>76</v>
      </c>
      <c r="H26" s="97"/>
      <c r="I26" s="76" t="s">
        <v>45</v>
      </c>
      <c r="J26" s="66"/>
      <c r="K26" s="76" t="s">
        <v>44</v>
      </c>
      <c r="L26" s="37"/>
      <c r="M26" s="38"/>
      <c r="N26" s="102">
        <f t="shared" si="0"/>
        <v>0</v>
      </c>
      <c r="O26" s="107">
        <f t="shared" si="1"/>
        <v>0</v>
      </c>
      <c r="P26" s="109">
        <f t="shared" si="2"/>
        <v>0</v>
      </c>
      <c r="Q26" s="105">
        <f t="shared" si="3"/>
        <v>0</v>
      </c>
      <c r="R26" s="102">
        <f t="shared" si="4"/>
        <v>0</v>
      </c>
      <c r="S26" s="107">
        <f t="shared" si="5"/>
        <v>0</v>
      </c>
      <c r="T26" s="109">
        <f t="shared" si="6"/>
        <v>0</v>
      </c>
      <c r="U26" s="105">
        <f t="shared" si="7"/>
        <v>0</v>
      </c>
      <c r="V26" s="102">
        <f t="shared" si="8"/>
        <v>0</v>
      </c>
      <c r="W26" s="107">
        <f t="shared" si="9"/>
        <v>0</v>
      </c>
      <c r="X26" s="109">
        <f t="shared" si="10"/>
        <v>0</v>
      </c>
      <c r="Y26" s="105">
        <f t="shared" si="11"/>
        <v>0</v>
      </c>
      <c r="Z26" s="102">
        <f t="shared" si="12"/>
        <v>0</v>
      </c>
      <c r="AA26" s="107">
        <f t="shared" si="13"/>
        <v>0</v>
      </c>
      <c r="AB26" s="109">
        <f t="shared" si="14"/>
        <v>0</v>
      </c>
      <c r="AC26" s="105">
        <f t="shared" si="15"/>
        <v>0</v>
      </c>
      <c r="AD26" s="102">
        <f t="shared" si="16"/>
        <v>0</v>
      </c>
      <c r="AE26" s="107">
        <f t="shared" si="17"/>
        <v>0</v>
      </c>
      <c r="AF26" s="109">
        <f t="shared" si="18"/>
        <v>0</v>
      </c>
      <c r="AG26" s="105">
        <f t="shared" si="19"/>
        <v>0</v>
      </c>
      <c r="AH26" s="102">
        <f t="shared" si="20"/>
        <v>0</v>
      </c>
      <c r="AI26" s="107">
        <f t="shared" si="21"/>
        <v>0</v>
      </c>
      <c r="AJ26" s="109">
        <f t="shared" si="22"/>
        <v>0</v>
      </c>
      <c r="AK26" s="108">
        <f t="shared" si="23"/>
        <v>0</v>
      </c>
      <c r="AL26" s="7"/>
    </row>
    <row r="27" spans="1:38" ht="26.1" customHeight="1">
      <c r="A27" s="21">
        <v>18</v>
      </c>
      <c r="B27" s="2"/>
      <c r="C27" s="97"/>
      <c r="D27" s="76" t="s">
        <v>45</v>
      </c>
      <c r="E27" s="66"/>
      <c r="F27" s="76" t="s">
        <v>42</v>
      </c>
      <c r="G27" s="76" t="s">
        <v>76</v>
      </c>
      <c r="H27" s="97"/>
      <c r="I27" s="76" t="s">
        <v>45</v>
      </c>
      <c r="J27" s="66"/>
      <c r="K27" s="76" t="s">
        <v>44</v>
      </c>
      <c r="L27" s="37"/>
      <c r="M27" s="38"/>
      <c r="N27" s="102">
        <f t="shared" si="0"/>
        <v>0</v>
      </c>
      <c r="O27" s="107">
        <f t="shared" si="1"/>
        <v>0</v>
      </c>
      <c r="P27" s="109">
        <f t="shared" si="2"/>
        <v>0</v>
      </c>
      <c r="Q27" s="105">
        <f t="shared" si="3"/>
        <v>0</v>
      </c>
      <c r="R27" s="102">
        <f t="shared" si="4"/>
        <v>0</v>
      </c>
      <c r="S27" s="107">
        <f t="shared" si="5"/>
        <v>0</v>
      </c>
      <c r="T27" s="109">
        <f t="shared" si="6"/>
        <v>0</v>
      </c>
      <c r="U27" s="105">
        <f t="shared" si="7"/>
        <v>0</v>
      </c>
      <c r="V27" s="102">
        <f t="shared" si="8"/>
        <v>0</v>
      </c>
      <c r="W27" s="107">
        <f t="shared" si="9"/>
        <v>0</v>
      </c>
      <c r="X27" s="109">
        <f t="shared" si="10"/>
        <v>0</v>
      </c>
      <c r="Y27" s="105">
        <f t="shared" si="11"/>
        <v>0</v>
      </c>
      <c r="Z27" s="102">
        <f t="shared" si="12"/>
        <v>0</v>
      </c>
      <c r="AA27" s="107">
        <f t="shared" si="13"/>
        <v>0</v>
      </c>
      <c r="AB27" s="109">
        <f t="shared" si="14"/>
        <v>0</v>
      </c>
      <c r="AC27" s="105">
        <f t="shared" si="15"/>
        <v>0</v>
      </c>
      <c r="AD27" s="102">
        <f t="shared" si="16"/>
        <v>0</v>
      </c>
      <c r="AE27" s="107">
        <f t="shared" si="17"/>
        <v>0</v>
      </c>
      <c r="AF27" s="109">
        <f t="shared" si="18"/>
        <v>0</v>
      </c>
      <c r="AG27" s="105">
        <f t="shared" si="19"/>
        <v>0</v>
      </c>
      <c r="AH27" s="102">
        <f t="shared" si="20"/>
        <v>0</v>
      </c>
      <c r="AI27" s="107">
        <f t="shared" si="21"/>
        <v>0</v>
      </c>
      <c r="AJ27" s="109">
        <f t="shared" si="22"/>
        <v>0</v>
      </c>
      <c r="AK27" s="108">
        <f t="shared" si="23"/>
        <v>0</v>
      </c>
      <c r="AL27" s="7"/>
    </row>
    <row r="28" spans="1:38" ht="26.1" customHeight="1">
      <c r="A28" s="21">
        <v>19</v>
      </c>
      <c r="B28" s="2"/>
      <c r="C28" s="97"/>
      <c r="D28" s="76" t="s">
        <v>45</v>
      </c>
      <c r="E28" s="66"/>
      <c r="F28" s="76" t="s">
        <v>42</v>
      </c>
      <c r="G28" s="76" t="s">
        <v>76</v>
      </c>
      <c r="H28" s="97"/>
      <c r="I28" s="76" t="s">
        <v>45</v>
      </c>
      <c r="J28" s="66"/>
      <c r="K28" s="76" t="s">
        <v>44</v>
      </c>
      <c r="L28" s="37"/>
      <c r="M28" s="38"/>
      <c r="N28" s="102">
        <f t="shared" si="0"/>
        <v>0</v>
      </c>
      <c r="O28" s="107">
        <f t="shared" si="1"/>
        <v>0</v>
      </c>
      <c r="P28" s="109">
        <f t="shared" si="2"/>
        <v>0</v>
      </c>
      <c r="Q28" s="105">
        <f t="shared" si="3"/>
        <v>0</v>
      </c>
      <c r="R28" s="102">
        <f t="shared" si="4"/>
        <v>0</v>
      </c>
      <c r="S28" s="107">
        <f t="shared" si="5"/>
        <v>0</v>
      </c>
      <c r="T28" s="109">
        <f t="shared" si="6"/>
        <v>0</v>
      </c>
      <c r="U28" s="105">
        <f t="shared" si="7"/>
        <v>0</v>
      </c>
      <c r="V28" s="102">
        <f t="shared" si="8"/>
        <v>0</v>
      </c>
      <c r="W28" s="107">
        <f t="shared" si="9"/>
        <v>0</v>
      </c>
      <c r="X28" s="109">
        <f t="shared" si="10"/>
        <v>0</v>
      </c>
      <c r="Y28" s="105">
        <f t="shared" si="11"/>
        <v>0</v>
      </c>
      <c r="Z28" s="102">
        <f t="shared" si="12"/>
        <v>0</v>
      </c>
      <c r="AA28" s="107">
        <f t="shared" si="13"/>
        <v>0</v>
      </c>
      <c r="AB28" s="109">
        <f t="shared" si="14"/>
        <v>0</v>
      </c>
      <c r="AC28" s="105">
        <f t="shared" si="15"/>
        <v>0</v>
      </c>
      <c r="AD28" s="102">
        <f t="shared" si="16"/>
        <v>0</v>
      </c>
      <c r="AE28" s="107">
        <f t="shared" si="17"/>
        <v>0</v>
      </c>
      <c r="AF28" s="109">
        <f t="shared" si="18"/>
        <v>0</v>
      </c>
      <c r="AG28" s="105">
        <f t="shared" si="19"/>
        <v>0</v>
      </c>
      <c r="AH28" s="102">
        <f t="shared" si="20"/>
        <v>0</v>
      </c>
      <c r="AI28" s="107">
        <f t="shared" si="21"/>
        <v>0</v>
      </c>
      <c r="AJ28" s="109">
        <f t="shared" si="22"/>
        <v>0</v>
      </c>
      <c r="AK28" s="108">
        <f t="shared" si="23"/>
        <v>0</v>
      </c>
      <c r="AL28" s="7"/>
    </row>
    <row r="29" spans="1:38" ht="26.1" customHeight="1" thickBot="1">
      <c r="A29" s="21">
        <v>20</v>
      </c>
      <c r="B29" s="2"/>
      <c r="C29" s="97"/>
      <c r="D29" s="76" t="s">
        <v>45</v>
      </c>
      <c r="E29" s="66"/>
      <c r="F29" s="76" t="s">
        <v>42</v>
      </c>
      <c r="G29" s="76" t="s">
        <v>76</v>
      </c>
      <c r="H29" s="97"/>
      <c r="I29" s="76" t="s">
        <v>45</v>
      </c>
      <c r="J29" s="66"/>
      <c r="K29" s="76" t="s">
        <v>44</v>
      </c>
      <c r="L29" s="39"/>
      <c r="M29" s="40"/>
      <c r="N29" s="110">
        <f t="shared" si="0"/>
        <v>0</v>
      </c>
      <c r="O29" s="111">
        <f t="shared" si="1"/>
        <v>0</v>
      </c>
      <c r="P29" s="112">
        <f t="shared" si="2"/>
        <v>0</v>
      </c>
      <c r="Q29" s="113">
        <f t="shared" si="3"/>
        <v>0</v>
      </c>
      <c r="R29" s="110">
        <f t="shared" si="4"/>
        <v>0</v>
      </c>
      <c r="S29" s="111">
        <f t="shared" si="5"/>
        <v>0</v>
      </c>
      <c r="T29" s="112">
        <f t="shared" si="6"/>
        <v>0</v>
      </c>
      <c r="U29" s="113">
        <f t="shared" si="7"/>
        <v>0</v>
      </c>
      <c r="V29" s="110">
        <f t="shared" si="8"/>
        <v>0</v>
      </c>
      <c r="W29" s="111">
        <f t="shared" si="9"/>
        <v>0</v>
      </c>
      <c r="X29" s="112">
        <f t="shared" si="10"/>
        <v>0</v>
      </c>
      <c r="Y29" s="113">
        <f t="shared" si="11"/>
        <v>0</v>
      </c>
      <c r="Z29" s="110">
        <f t="shared" si="12"/>
        <v>0</v>
      </c>
      <c r="AA29" s="111">
        <f t="shared" si="13"/>
        <v>0</v>
      </c>
      <c r="AB29" s="112">
        <f t="shared" si="14"/>
        <v>0</v>
      </c>
      <c r="AC29" s="113">
        <f t="shared" si="15"/>
        <v>0</v>
      </c>
      <c r="AD29" s="110">
        <f t="shared" si="16"/>
        <v>0</v>
      </c>
      <c r="AE29" s="111">
        <f t="shared" si="17"/>
        <v>0</v>
      </c>
      <c r="AF29" s="112">
        <f t="shared" si="18"/>
        <v>0</v>
      </c>
      <c r="AG29" s="113">
        <f t="shared" si="19"/>
        <v>0</v>
      </c>
      <c r="AH29" s="110">
        <f t="shared" si="20"/>
        <v>0</v>
      </c>
      <c r="AI29" s="111">
        <f t="shared" si="21"/>
        <v>0</v>
      </c>
      <c r="AJ29" s="112">
        <f t="shared" si="22"/>
        <v>0</v>
      </c>
      <c r="AK29" s="114">
        <f t="shared" si="23"/>
        <v>0</v>
      </c>
      <c r="AL29" s="7"/>
    </row>
    <row r="30" spans="1:38" ht="26.1" customHeight="1">
      <c r="A30" s="344" t="s">
        <v>13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46"/>
      <c r="L30" s="307">
        <f>(SUM(L10:L29)*60+SUM(M10:M29))/60</f>
        <v>0</v>
      </c>
      <c r="M30" s="308"/>
      <c r="N30" s="307">
        <f>(SUM(N10:N29)*60+SUM(O10:O29))/60</f>
        <v>0</v>
      </c>
      <c r="O30" s="308"/>
      <c r="P30" s="307">
        <f>(SUM(P10:P29)*60+SUM(Q10:Q29))/60</f>
        <v>0</v>
      </c>
      <c r="Q30" s="308"/>
      <c r="R30" s="307">
        <f>(SUM(R10:R29)*60+SUM(S10:S29))/60</f>
        <v>0</v>
      </c>
      <c r="S30" s="308"/>
      <c r="T30" s="307">
        <f>(SUM(T10:T29)*60+SUM(U10:U29))/60</f>
        <v>0</v>
      </c>
      <c r="U30" s="308"/>
      <c r="V30" s="307">
        <f>(SUM(V10:V29)*60+SUM(W10:W29))/60</f>
        <v>0</v>
      </c>
      <c r="W30" s="308"/>
      <c r="X30" s="307">
        <f>(SUM(X10:X29)*60+SUM(Y10:Y29))/60</f>
        <v>0</v>
      </c>
      <c r="Y30" s="308"/>
      <c r="Z30" s="307">
        <f>(SUM(Z10:Z29)*60+SUM(AA10:AA29))/60</f>
        <v>0</v>
      </c>
      <c r="AA30" s="308"/>
      <c r="AB30" s="307">
        <f>(SUM(AB10:AB29)*60+SUM(AC10:AC29))/60</f>
        <v>0</v>
      </c>
      <c r="AC30" s="308"/>
      <c r="AD30" s="307">
        <f>(SUM(AD10:AD29)*60+SUM(AE10:AE29))/60</f>
        <v>0</v>
      </c>
      <c r="AE30" s="308"/>
      <c r="AF30" s="307">
        <f>(SUM(AF10:AF29)*60+SUM(AG10:AG29))/60</f>
        <v>0</v>
      </c>
      <c r="AG30" s="308"/>
      <c r="AH30" s="348">
        <f>(SUM(AH10:AH29)*60+SUM(AI10:AI29))/60</f>
        <v>0</v>
      </c>
      <c r="AI30" s="308"/>
      <c r="AJ30" s="307">
        <f>(SUM(AJ10:AJ29)*60+SUM(AK10:AK29))/60</f>
        <v>0</v>
      </c>
      <c r="AK30" s="308"/>
      <c r="AL30" s="7"/>
    </row>
    <row r="31" spans="1:38" ht="26.1" customHeight="1">
      <c r="A31" s="339" t="s">
        <v>132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1"/>
      <c r="L31" s="342">
        <f>IFERROR(L30/$L$6,0)</f>
        <v>0</v>
      </c>
      <c r="M31" s="343"/>
      <c r="N31" s="342">
        <f>IFERROR(N30/$L$6,0)</f>
        <v>0</v>
      </c>
      <c r="O31" s="343"/>
      <c r="P31" s="342">
        <f>IFERROR(P30/$L$6,0)</f>
        <v>0</v>
      </c>
      <c r="Q31" s="343"/>
      <c r="R31" s="342">
        <f>IFERROR(R30/$L$6,0)</f>
        <v>0</v>
      </c>
      <c r="S31" s="343"/>
      <c r="T31" s="342">
        <f>IFERROR(T30/$L$6,0)</f>
        <v>0</v>
      </c>
      <c r="U31" s="343"/>
      <c r="V31" s="342">
        <f>IFERROR(V30/$L$6,0)</f>
        <v>0</v>
      </c>
      <c r="W31" s="343"/>
      <c r="X31" s="342">
        <f>IFERROR(X30/$L$6,0)</f>
        <v>0</v>
      </c>
      <c r="Y31" s="343"/>
      <c r="Z31" s="342">
        <f>IFERROR(Z30/$L$6,0)</f>
        <v>0</v>
      </c>
      <c r="AA31" s="343"/>
      <c r="AB31" s="342">
        <f>IFERROR(AB30/$L$6,0)</f>
        <v>0</v>
      </c>
      <c r="AC31" s="343"/>
      <c r="AD31" s="342">
        <f>IFERROR(AD30/$L$6,0)</f>
        <v>0</v>
      </c>
      <c r="AE31" s="343"/>
      <c r="AF31" s="342">
        <f>IFERROR(AF30/$L$6,0)</f>
        <v>0</v>
      </c>
      <c r="AG31" s="343"/>
      <c r="AH31" s="342">
        <f>IFERROR(AH30/$L$6,0)</f>
        <v>0</v>
      </c>
      <c r="AI31" s="343"/>
      <c r="AJ31" s="342">
        <f>IFERROR(AJ30/$L$6,0)</f>
        <v>0</v>
      </c>
      <c r="AK31" s="343"/>
      <c r="AL31" s="7"/>
    </row>
    <row r="32" spans="1:38">
      <c r="AL32" s="7"/>
    </row>
    <row r="33" spans="3:38">
      <c r="AL33" s="7"/>
    </row>
    <row r="34" spans="3:38">
      <c r="AL34" s="7"/>
    </row>
    <row r="35" spans="3:38">
      <c r="AL35" s="7"/>
    </row>
    <row r="36" spans="3:38">
      <c r="AL36" s="7"/>
    </row>
    <row r="37" spans="3:38">
      <c r="AL37" s="7"/>
    </row>
    <row r="38" spans="3:38">
      <c r="C38" s="1">
        <v>2026</v>
      </c>
    </row>
    <row r="39" spans="3:38">
      <c r="C39" s="1">
        <v>2027</v>
      </c>
    </row>
    <row r="41" spans="3:38">
      <c r="D41" s="1">
        <v>4</v>
      </c>
    </row>
    <row r="42" spans="3:38">
      <c r="D42" s="1">
        <v>5</v>
      </c>
    </row>
    <row r="43" spans="3:38">
      <c r="D43" s="1">
        <v>6</v>
      </c>
    </row>
    <row r="44" spans="3:38">
      <c r="D44" s="1">
        <v>7</v>
      </c>
    </row>
    <row r="45" spans="3:38">
      <c r="D45" s="1">
        <v>8</v>
      </c>
    </row>
    <row r="46" spans="3:38">
      <c r="D46" s="1">
        <v>9</v>
      </c>
    </row>
    <row r="47" spans="3:38">
      <c r="D47" s="1">
        <v>10</v>
      </c>
    </row>
    <row r="48" spans="3:38">
      <c r="D48" s="1">
        <v>11</v>
      </c>
    </row>
    <row r="49" spans="4:4">
      <c r="D49" s="1">
        <v>12</v>
      </c>
    </row>
    <row r="50" spans="4:4">
      <c r="D50" s="1">
        <v>1</v>
      </c>
    </row>
    <row r="51" spans="4:4">
      <c r="D51" s="1">
        <v>2</v>
      </c>
    </row>
    <row r="52" spans="4:4">
      <c r="D52" s="1">
        <v>3</v>
      </c>
    </row>
  </sheetData>
  <sheetProtection password="CAB1" sheet="1" objects="1" scenarios="1"/>
  <mergeCells count="56">
    <mergeCell ref="X31:Y31"/>
    <mergeCell ref="V31:W31"/>
    <mergeCell ref="N31:O31"/>
    <mergeCell ref="AH8:AI8"/>
    <mergeCell ref="AJ8:AK8"/>
    <mergeCell ref="T8:U8"/>
    <mergeCell ref="AF8:AG8"/>
    <mergeCell ref="AB30:AC30"/>
    <mergeCell ref="AD30:AE30"/>
    <mergeCell ref="AH30:AI30"/>
    <mergeCell ref="N30:O30"/>
    <mergeCell ref="A30:K30"/>
    <mergeCell ref="P30:Q30"/>
    <mergeCell ref="AF30:AG30"/>
    <mergeCell ref="AJ31:AK31"/>
    <mergeCell ref="P31:Q31"/>
    <mergeCell ref="R31:S31"/>
    <mergeCell ref="T31:U31"/>
    <mergeCell ref="AH31:AI31"/>
    <mergeCell ref="Z31:AA31"/>
    <mergeCell ref="C7:K9"/>
    <mergeCell ref="C2:H2"/>
    <mergeCell ref="I2:M2"/>
    <mergeCell ref="A2:B2"/>
    <mergeCell ref="A31:K31"/>
    <mergeCell ref="AF31:AG31"/>
    <mergeCell ref="AB31:AC31"/>
    <mergeCell ref="AD31:AE31"/>
    <mergeCell ref="L31:M31"/>
    <mergeCell ref="L30:M30"/>
    <mergeCell ref="T2:W2"/>
    <mergeCell ref="P8:Q8"/>
    <mergeCell ref="R8:S8"/>
    <mergeCell ref="A7:A9"/>
    <mergeCell ref="B7:B9"/>
    <mergeCell ref="A6:K6"/>
    <mergeCell ref="L6:M6"/>
    <mergeCell ref="V8:W8"/>
    <mergeCell ref="L7:M8"/>
    <mergeCell ref="N8:O8"/>
    <mergeCell ref="X8:Y8"/>
    <mergeCell ref="Z8:AA8"/>
    <mergeCell ref="V30:W30"/>
    <mergeCell ref="Z30:AA30"/>
    <mergeCell ref="AB8:AC8"/>
    <mergeCell ref="AD8:AE8"/>
    <mergeCell ref="AF1:AK2"/>
    <mergeCell ref="N7:AK7"/>
    <mergeCell ref="R30:S30"/>
    <mergeCell ref="T30:U30"/>
    <mergeCell ref="N3:Q3"/>
    <mergeCell ref="T3:W3"/>
    <mergeCell ref="B4:O4"/>
    <mergeCell ref="T4:W4"/>
    <mergeCell ref="AJ30:AK30"/>
    <mergeCell ref="X30:Y30"/>
  </mergeCells>
  <phoneticPr fontId="1"/>
  <conditionalFormatting sqref="L6:M6">
    <cfRule type="notContainsBlanks" dxfId="0" priority="1">
      <formula>LEN(TRIM(L6))&gt;0</formula>
    </cfRule>
  </conditionalFormatting>
  <dataValidations disablePrompts="1" count="2">
    <dataValidation type="list" allowBlank="1" showInputMessage="1" showErrorMessage="1" sqref="H10:H29 C10:C29" xr:uid="{47B7F684-1BDC-4AA7-9C41-76749CF58879}">
      <formula1>$C$38:$C$39</formula1>
    </dataValidation>
    <dataValidation type="list" allowBlank="1" showInputMessage="1" showErrorMessage="1" sqref="J10:J29 E10:E29" xr:uid="{36CA29ED-D906-4C79-9A23-B5A7B37C3A84}">
      <formula1>$D$41:$D$52</formula1>
    </dataValidation>
  </dataValidations>
  <pageMargins left="0.62992125984251968" right="0.31496062992125984" top="0.82677165354330717" bottom="0.43307086614173229" header="0.51181102362204722" footer="0.27559055118110237"/>
  <pageSetup paperSize="9" scale="55" pageOrder="overThenDown" orientation="landscape" cellComments="asDisplayed" r:id="rId1"/>
  <headerFooter alignWithMargins="0">
    <oddHeader>&amp;L&amp;"ＭＳ Ｐゴシック,太字"&amp;22 令和7年度　保育施設職員配置状況確認書（様式３（非常勤保育士等））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50908-1DA7-4BB2-A533-2D03F7B15C23}">
  <sheetPr codeName="Sheet6"/>
  <dimension ref="A1:AN52"/>
  <sheetViews>
    <sheetView view="pageBreakPreview" topLeftCell="C22" zoomScale="75" zoomScaleNormal="75" zoomScaleSheetLayoutView="75" workbookViewId="0">
      <selection activeCell="P31" sqref="P31:Q31"/>
    </sheetView>
  </sheetViews>
  <sheetFormatPr defaultRowHeight="13.5"/>
  <cols>
    <col min="1" max="1" width="4.5" style="1" customWidth="1"/>
    <col min="2" max="2" width="17.375" style="1" customWidth="1"/>
    <col min="3" max="3" width="5.625" style="1" bestFit="1" customWidth="1"/>
    <col min="4" max="8" width="3.625" style="1" bestFit="1" customWidth="1"/>
    <col min="9" max="9" width="5.25" style="1" bestFit="1" customWidth="1"/>
    <col min="10" max="11" width="3.625" style="1" customWidth="1"/>
    <col min="12" max="13" width="3.625" style="1" bestFit="1" customWidth="1"/>
    <col min="14" max="14" width="7.625" style="1" customWidth="1"/>
    <col min="15" max="15" width="3.625" style="1" customWidth="1"/>
    <col min="16" max="16" width="7.625" style="1" customWidth="1"/>
    <col min="17" max="17" width="5" style="1" customWidth="1"/>
    <col min="18" max="18" width="7.625" style="1" customWidth="1"/>
    <col min="19" max="19" width="5" style="1" customWidth="1"/>
    <col min="20" max="20" width="7.625" style="1" customWidth="1"/>
    <col min="21" max="21" width="5" style="1" customWidth="1"/>
    <col min="22" max="22" width="7.625" style="1" customWidth="1"/>
    <col min="23" max="23" width="5" style="1" customWidth="1"/>
    <col min="24" max="24" width="7.625" style="1" customWidth="1"/>
    <col min="25" max="25" width="5" style="1" customWidth="1"/>
    <col min="26" max="26" width="7.625" style="1" customWidth="1"/>
    <col min="27" max="27" width="5" style="1" customWidth="1"/>
    <col min="28" max="28" width="7.625" style="1" customWidth="1"/>
    <col min="29" max="29" width="5" style="1" customWidth="1"/>
    <col min="30" max="30" width="7.625" style="1" customWidth="1"/>
    <col min="31" max="31" width="3.75" style="1" customWidth="1"/>
    <col min="32" max="32" width="7.625" style="1" customWidth="1"/>
    <col min="33" max="33" width="5" style="1" customWidth="1"/>
    <col min="34" max="34" width="7.625" style="1" customWidth="1"/>
    <col min="35" max="35" width="5" style="1" customWidth="1"/>
    <col min="36" max="36" width="7.625" style="1" customWidth="1"/>
    <col min="37" max="37" width="5" style="1" customWidth="1"/>
    <col min="38" max="38" width="7.625" style="1" customWidth="1"/>
    <col min="39" max="39" width="5" style="1" customWidth="1"/>
    <col min="40" max="40" width="8.125" style="1" customWidth="1"/>
    <col min="41" max="50" width="7.25" style="1" customWidth="1"/>
    <col min="51" max="51" width="10.375" style="1" customWidth="1"/>
    <col min="52" max="52" width="17.375" style="1" customWidth="1"/>
    <col min="53" max="16384" width="9" style="1"/>
  </cols>
  <sheetData>
    <row r="1" spans="1:40" ht="18" customHeight="1" thickBot="1">
      <c r="A1" s="8"/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P1" s="11"/>
      <c r="Q1" s="12"/>
      <c r="R1" s="13"/>
      <c r="S1" s="13"/>
      <c r="T1" s="13"/>
      <c r="U1" s="13"/>
      <c r="V1" s="13"/>
      <c r="W1" s="13"/>
      <c r="X1" s="13"/>
      <c r="Y1" s="13"/>
      <c r="AB1" s="14"/>
      <c r="AC1" s="14"/>
      <c r="AD1" s="15"/>
      <c r="AE1" s="15"/>
      <c r="AF1" s="14"/>
      <c r="AG1" s="14"/>
      <c r="AH1" s="14"/>
      <c r="AI1" s="14"/>
    </row>
    <row r="2" spans="1:40" ht="21.95" customHeight="1" thickTop="1" thickBot="1">
      <c r="A2" s="337" t="s">
        <v>47</v>
      </c>
      <c r="B2" s="338"/>
      <c r="C2" s="349">
        <f>様式１!B2</f>
        <v>0</v>
      </c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6"/>
      <c r="P2" s="53"/>
      <c r="Q2" s="54"/>
      <c r="R2" s="54"/>
      <c r="S2" s="54"/>
      <c r="T2" s="29"/>
      <c r="U2" s="29"/>
      <c r="V2" s="309"/>
      <c r="W2" s="309"/>
      <c r="X2" s="309"/>
      <c r="Y2" s="309"/>
      <c r="Z2" s="29"/>
      <c r="AA2" s="5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ht="18" customHeight="1" thickTop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P3" s="350"/>
      <c r="Q3" s="350"/>
      <c r="R3" s="350"/>
      <c r="S3" s="350"/>
      <c r="T3" s="3"/>
      <c r="U3" s="3"/>
      <c r="V3" s="350"/>
      <c r="W3" s="350"/>
      <c r="X3" s="350"/>
      <c r="Y3" s="350"/>
      <c r="Z3" s="3"/>
      <c r="AA3" s="3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ht="17.25">
      <c r="A4" s="17"/>
      <c r="B4" s="354" t="s">
        <v>48</v>
      </c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6"/>
      <c r="R4" s="30"/>
      <c r="S4" s="30"/>
      <c r="T4" s="31"/>
      <c r="U4" s="3"/>
      <c r="V4" s="350"/>
      <c r="W4" s="350"/>
      <c r="X4" s="350"/>
      <c r="Y4" s="350"/>
      <c r="Z4" s="3"/>
      <c r="AA4" s="3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ht="24.75" customHeight="1" thickBot="1">
      <c r="A5" s="18" t="s">
        <v>49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ht="28.5" customHeight="1">
      <c r="A6" s="312" t="s">
        <v>50</v>
      </c>
      <c r="B6" s="312" t="s">
        <v>51</v>
      </c>
      <c r="C6" s="351" t="s">
        <v>52</v>
      </c>
      <c r="D6" s="327"/>
      <c r="E6" s="327"/>
      <c r="F6" s="327"/>
      <c r="G6" s="327"/>
      <c r="H6" s="327"/>
      <c r="I6" s="327"/>
      <c r="J6" s="327"/>
      <c r="K6" s="327"/>
      <c r="L6" s="327"/>
      <c r="M6" s="328"/>
      <c r="N6" s="48" t="s">
        <v>53</v>
      </c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50"/>
      <c r="AN6" s="7"/>
    </row>
    <row r="7" spans="1:40" ht="27" customHeight="1">
      <c r="A7" s="313"/>
      <c r="B7" s="315"/>
      <c r="C7" s="352"/>
      <c r="D7" s="329"/>
      <c r="E7" s="329"/>
      <c r="F7" s="329"/>
      <c r="G7" s="329"/>
      <c r="H7" s="329"/>
      <c r="I7" s="329"/>
      <c r="J7" s="329"/>
      <c r="K7" s="329"/>
      <c r="L7" s="329"/>
      <c r="M7" s="330"/>
      <c r="N7" s="51"/>
      <c r="O7" s="52"/>
      <c r="P7" s="353">
        <v>4</v>
      </c>
      <c r="Q7" s="353"/>
      <c r="R7" s="353">
        <v>5</v>
      </c>
      <c r="S7" s="353"/>
      <c r="T7" s="353">
        <v>6</v>
      </c>
      <c r="U7" s="353"/>
      <c r="V7" s="353">
        <v>7</v>
      </c>
      <c r="W7" s="353"/>
      <c r="X7" s="353">
        <v>8</v>
      </c>
      <c r="Y7" s="353"/>
      <c r="Z7" s="353">
        <v>9</v>
      </c>
      <c r="AA7" s="353"/>
      <c r="AB7" s="353">
        <v>10</v>
      </c>
      <c r="AC7" s="353"/>
      <c r="AD7" s="353">
        <v>11</v>
      </c>
      <c r="AE7" s="353"/>
      <c r="AF7" s="353">
        <v>12</v>
      </c>
      <c r="AG7" s="353"/>
      <c r="AH7" s="353">
        <v>1</v>
      </c>
      <c r="AI7" s="353"/>
      <c r="AJ7" s="353">
        <v>2</v>
      </c>
      <c r="AK7" s="353"/>
      <c r="AL7" s="353">
        <v>3</v>
      </c>
      <c r="AM7" s="357"/>
      <c r="AN7" s="7"/>
    </row>
    <row r="8" spans="1:40">
      <c r="A8" s="314"/>
      <c r="B8" s="316"/>
      <c r="C8" s="259"/>
      <c r="D8" s="331"/>
      <c r="E8" s="331"/>
      <c r="F8" s="331"/>
      <c r="G8" s="331"/>
      <c r="H8" s="331"/>
      <c r="I8" s="331"/>
      <c r="J8" s="331"/>
      <c r="K8" s="331"/>
      <c r="L8" s="331"/>
      <c r="M8" s="332"/>
      <c r="N8" s="35" t="s">
        <v>54</v>
      </c>
      <c r="O8" s="36" t="s">
        <v>55</v>
      </c>
      <c r="P8" s="43" t="s">
        <v>54</v>
      </c>
      <c r="Q8" s="44" t="s">
        <v>55</v>
      </c>
      <c r="R8" s="45" t="s">
        <v>54</v>
      </c>
      <c r="S8" s="44" t="s">
        <v>55</v>
      </c>
      <c r="T8" s="45" t="s">
        <v>54</v>
      </c>
      <c r="U8" s="44" t="s">
        <v>55</v>
      </c>
      <c r="V8" s="45" t="s">
        <v>54</v>
      </c>
      <c r="W8" s="44" t="s">
        <v>55</v>
      </c>
      <c r="X8" s="45" t="s">
        <v>54</v>
      </c>
      <c r="Y8" s="44" t="s">
        <v>55</v>
      </c>
      <c r="Z8" s="45" t="s">
        <v>54</v>
      </c>
      <c r="AA8" s="44" t="s">
        <v>55</v>
      </c>
      <c r="AB8" s="45" t="s">
        <v>54</v>
      </c>
      <c r="AC8" s="44" t="s">
        <v>55</v>
      </c>
      <c r="AD8" s="45" t="s">
        <v>54</v>
      </c>
      <c r="AE8" s="44" t="s">
        <v>55</v>
      </c>
      <c r="AF8" s="45" t="s">
        <v>54</v>
      </c>
      <c r="AG8" s="44" t="s">
        <v>55</v>
      </c>
      <c r="AH8" s="45" t="s">
        <v>54</v>
      </c>
      <c r="AI8" s="44" t="s">
        <v>55</v>
      </c>
      <c r="AJ8" s="43" t="s">
        <v>54</v>
      </c>
      <c r="AK8" s="44" t="s">
        <v>55</v>
      </c>
      <c r="AL8" s="45" t="s">
        <v>54</v>
      </c>
      <c r="AM8" s="57" t="s">
        <v>55</v>
      </c>
      <c r="AN8" s="7"/>
    </row>
    <row r="9" spans="1:40" ht="26.1" customHeight="1">
      <c r="A9" s="21">
        <v>1</v>
      </c>
      <c r="B9" s="2" t="s">
        <v>20</v>
      </c>
      <c r="C9" s="34" t="s">
        <v>56</v>
      </c>
      <c r="D9" s="47"/>
      <c r="E9" s="47" t="s">
        <v>57</v>
      </c>
      <c r="F9" s="47"/>
      <c r="G9" s="47" t="s">
        <v>58</v>
      </c>
      <c r="H9" s="47" t="s">
        <v>43</v>
      </c>
      <c r="I9" s="47" t="s">
        <v>56</v>
      </c>
      <c r="J9" s="47"/>
      <c r="K9" s="47" t="s">
        <v>57</v>
      </c>
      <c r="L9" s="47"/>
      <c r="M9" s="47" t="s">
        <v>58</v>
      </c>
      <c r="N9" s="37"/>
      <c r="O9" s="38"/>
      <c r="P9" s="41">
        <f>IF(AND($D9=27,$F9=4),$N9,0)</f>
        <v>0</v>
      </c>
      <c r="Q9" s="56">
        <f>IF(AND($D9=27,$F9=4),$O9,0)</f>
        <v>0</v>
      </c>
      <c r="R9" s="55">
        <f>IF(AND($D9=27,$F9&lt;=5,$J9=27,$L9&gt;=5),$N9,IF(AND($D9=27,$F9&lt;=5,$J9=28,$L9&lt;=3),$N9,0))</f>
        <v>0</v>
      </c>
      <c r="S9" s="56">
        <f>IF(AND($D9=27,$F9&lt;=5,$J9=27,$L9&gt;=5),$O9,IF(AND($D9=27,$F9&lt;=5,$J9=28,$L9&lt;=3),$O9,0))</f>
        <v>0</v>
      </c>
      <c r="T9" s="55">
        <f>IF(AND($D9=27,$F9&lt;=6,$J9=27,$L9&gt;=6),$N9,IF(AND($D9=27,$F9&lt;=6,$J9=28,$L9&lt;=3),$N9,0))</f>
        <v>0</v>
      </c>
      <c r="U9" s="56">
        <f>IF(AND($D9=27,$F9&lt;=6,$J9=27,$L9&gt;=6),$O9,IF(AND($D9=27,$F9&lt;=6,$J9=28,$L9&lt;=3),$O9,0))</f>
        <v>0</v>
      </c>
      <c r="V9" s="55">
        <f>IF(AND($D9=27,$F9&lt;=7,$J9=27,$L9&gt;=7),$N9,IF(AND($D9=27,$F9&lt;=7,$J9=28,$L9&lt;=3),$N9,0))</f>
        <v>0</v>
      </c>
      <c r="W9" s="56">
        <f>IF(AND($D9=27,$F9&lt;=7,$J9=27,$L9&gt;=7),$O9,IF(AND($D9=27,$F9&lt;=7,$J9=28,$L9&lt;=3),$O9,0))</f>
        <v>0</v>
      </c>
      <c r="X9" s="55">
        <f>IF(AND($D9=27,$F9&lt;=8,$J9=27,$L9&gt;=8),$N9,IF(AND($D9=27,$F9&lt;=8,$J9=28,$L9&lt;=3),$N9,0))</f>
        <v>0</v>
      </c>
      <c r="Y9" s="56">
        <f>IF(AND($D9=27,$F9&lt;=8,$J9=27,$L9&gt;=8),$O9,IF(AND($D9=27,$F9&lt;=8,$J9=28,$L9&lt;=3),$O9,0))</f>
        <v>0</v>
      </c>
      <c r="Z9" s="55">
        <f>IF(AND($D9=27,$F9&lt;=9,$J9=27,$L9&gt;=9),$N9,IF(AND($D9=27,$F9&lt;=9,$J9=28,$L9&lt;=3),$N9,0))</f>
        <v>0</v>
      </c>
      <c r="AA9" s="56">
        <f>IF(AND($D9=27,$F9&lt;=9,$J9=27,$L9&gt;=9),$O9,IF(AND($D9=27,$F9&lt;=9,$J9=28,$L9&lt;=3),$O9,0))</f>
        <v>0</v>
      </c>
      <c r="AB9" s="55">
        <f>IF(AND($D9=27,$F9&lt;=10,$J9=27,$L9&gt;=10),$N9,IF(AND($D9=27,$F9&lt;=10,$J9=28,$L9&lt;=3),$N9,0))</f>
        <v>0</v>
      </c>
      <c r="AC9" s="56">
        <f>IF(AND($D9=27,$F9&lt;=10,$J9=27,$L9&gt;=10),$O9,IF(AND($D9=27,$F9&lt;=10,$J9=28,$L9&lt;=3),$O9,0))</f>
        <v>0</v>
      </c>
      <c r="AD9" s="55">
        <f>IF(AND($D9=27,$F9&lt;=11,$J9=27,$L9&gt;=11),$N9,IF(AND($D9=27,$F9&lt;=11,$J9=28,$L9&lt;=3),$N9,0))</f>
        <v>0</v>
      </c>
      <c r="AE9" s="56">
        <f>IF(AND($D9=27,$F9&lt;=11,$J9=27,$L9&gt;=11),$O9,IF(AND($D9=27,$F9&lt;=11,$J9=28,$L9&lt;=3),$O9,0))</f>
        <v>0</v>
      </c>
      <c r="AF9" s="55">
        <f>IF(AND($D9=27,$F9&lt;=12,$J9=27,$L9=12),$N9,IF(AND($D9=27,$F9&lt;=12,$J9=28,$L9&lt;=3),$N9,0))</f>
        <v>0</v>
      </c>
      <c r="AG9" s="56">
        <f>IF(AND($D9=27,$F9&lt;=12,$J9=27,$L9=12),$O9,IF(AND($D9=27,$F9&lt;=12,$J9=28,$L9&lt;=3),$O9,0))</f>
        <v>0</v>
      </c>
      <c r="AH9" s="55">
        <f>IF(AND($D9=27,$F9&lt;=12,$J9=28,$L9&lt;=3),$N9,IF(AND($D9=28,$F9=1,$J9=28,$L9&lt;=3),$N9,0))</f>
        <v>0</v>
      </c>
      <c r="AI9" s="56">
        <f>IF(AND($D9=27,$F9&lt;=12,$J9=28,$L9&lt;=3),$O9,IF(AND($D9=28,$F9=1,$J9=28,$L9&lt;=3),$O9,0))</f>
        <v>0</v>
      </c>
      <c r="AJ9" s="55">
        <f>IF(AND($D9=27,$F9&lt;=12,$J9=28,$L9&gt;=2),$N9,IF(AND($D9=28,$F9&lt;=2,$J9=28,$L9&gt;1),$N9,0))</f>
        <v>0</v>
      </c>
      <c r="AK9" s="56">
        <f>IF(AND($D9=27,$F9&lt;=12,$J9=28,$L9&gt;=2),$O9,IF(AND($D9=28,$F9&lt;=2,$J9=28,$L9&gt;1),$O9,0))</f>
        <v>0</v>
      </c>
      <c r="AL9" s="55">
        <f>IF(AND($D9=27,$F9&lt;=12,$J9=28,$L9=3),$N9,IF(AND($D9=28,$F9&lt;=3,$J9=28,$L9=3),$N9,0))</f>
        <v>0</v>
      </c>
      <c r="AM9" s="58">
        <f>IF(AND($D9=27,$F9&lt;=12,$J9=28,$L9=3),$O9,IF(AND($D9=28,$F9&lt;=3,$J9=28,$L9=3),$O9,0))</f>
        <v>0</v>
      </c>
      <c r="AN9" s="6"/>
    </row>
    <row r="10" spans="1:40" ht="26.1" customHeight="1">
      <c r="A10" s="21">
        <v>2</v>
      </c>
      <c r="B10" s="2" t="s">
        <v>21</v>
      </c>
      <c r="C10" s="34" t="s">
        <v>56</v>
      </c>
      <c r="D10" s="47"/>
      <c r="E10" s="47" t="s">
        <v>57</v>
      </c>
      <c r="F10" s="47"/>
      <c r="G10" s="47" t="s">
        <v>58</v>
      </c>
      <c r="H10" s="47" t="s">
        <v>43</v>
      </c>
      <c r="I10" s="47" t="s">
        <v>56</v>
      </c>
      <c r="J10" s="47"/>
      <c r="K10" s="47" t="s">
        <v>57</v>
      </c>
      <c r="L10" s="47"/>
      <c r="M10" s="47" t="s">
        <v>58</v>
      </c>
      <c r="N10" s="37"/>
      <c r="O10" s="38"/>
      <c r="P10" s="41">
        <f t="shared" ref="P10:P28" si="0">IF(AND($D10=27,$F10=4),$N10,0)</f>
        <v>0</v>
      </c>
      <c r="Q10" s="42">
        <f t="shared" ref="Q10:Q28" si="1">IF(AND($D10=27,$F10=4),$O10,0)</f>
        <v>0</v>
      </c>
      <c r="R10" s="41">
        <f t="shared" ref="R10:R28" si="2">IF(AND($D10=27,$F10&lt;=5,$J10=27,$L10&gt;=5),$N10,IF(AND($D10=27,$F10&lt;=5,$J10=28,$L10&lt;=3),$N10,0))</f>
        <v>0</v>
      </c>
      <c r="S10" s="42">
        <f t="shared" ref="S10:S28" si="3">IF(AND($D10=27,$F10&lt;=5,$J10=27,$L10&gt;=5),$O10,IF(AND($D10=27,$F10&lt;=5,$J10=28,$L10&lt;=3),$O10,0))</f>
        <v>0</v>
      </c>
      <c r="T10" s="41">
        <f t="shared" ref="T10:T28" si="4">IF(AND($D10=27,$F10&lt;=6,$J10=27,$L10&gt;=6),$N10,IF(AND($D10=27,$F10&lt;=6,$J10=28,$L10&lt;=3),$N10,0))</f>
        <v>0</v>
      </c>
      <c r="U10" s="42">
        <f t="shared" ref="U10:U28" si="5">IF(AND($D10=27,$F10&lt;=6,$J10=27,$L10&gt;=6),$O10,IF(AND($D10=27,$F10&lt;=6,$J10=28,$L10&lt;=3),$O10,0))</f>
        <v>0</v>
      </c>
      <c r="V10" s="41">
        <f t="shared" ref="V10:V28" si="6">IF(AND($D10=27,$F10&lt;=7,$J10=27,$L10&gt;=7),$N10,IF(AND($D10=27,$F10&lt;=7,$J10=28,$L10&lt;=3),$N10,0))</f>
        <v>0</v>
      </c>
      <c r="W10" s="42">
        <f t="shared" ref="W10:W28" si="7">IF(AND($D10=27,$F10&lt;=7,$J10=27,$L10&gt;=7),$O10,IF(AND($D10=27,$F10&lt;=7,$J10=28,$L10&lt;=3),$O10,0))</f>
        <v>0</v>
      </c>
      <c r="X10" s="41">
        <f t="shared" ref="X10:X28" si="8">IF(AND($D10=27,$F10&lt;=8,$J10=27,$L10&gt;=8),$N10,IF(AND($D10=27,$F10&lt;=8,$J10=28,$L10&lt;=3),$N10,0))</f>
        <v>0</v>
      </c>
      <c r="Y10" s="42">
        <f t="shared" ref="Y10:Y28" si="9">IF(AND($D10=27,$F10&lt;=8,$J10=27,$L10&gt;=8),$O10,IF(AND($D10=27,$F10&lt;=8,$J10=28,$L10&lt;=3),$O10,0))</f>
        <v>0</v>
      </c>
      <c r="Z10" s="41">
        <f t="shared" ref="Z10:Z28" si="10">IF(AND($D10=27,$F10&lt;=9,$J10=27,$L10&gt;=9),$N10,IF(AND($D10=27,$F10&lt;=9,$J10=28,$L10&lt;=3),$N10,0))</f>
        <v>0</v>
      </c>
      <c r="AA10" s="42">
        <f t="shared" ref="AA10:AA28" si="11">IF(AND($D10=27,$F10&lt;=9,$J10=27,$L10&gt;=9),$O10,IF(AND($D10=27,$F10&lt;=9,$J10=28,$L10&lt;=3),$O10,0))</f>
        <v>0</v>
      </c>
      <c r="AB10" s="41">
        <f t="shared" ref="AB10:AB28" si="12">IF(AND($D10=27,$F10&lt;=10,$J10=27,$L10&gt;=10),$N10,IF(AND($D10=27,$F10&lt;=10,$J10=28,$L10&lt;=3),$N10,0))</f>
        <v>0</v>
      </c>
      <c r="AC10" s="42">
        <f t="shared" ref="AC10:AC28" si="13">IF(AND($D10=27,$F10&lt;=10,$J10=27,$L10&gt;=10),$O10,IF(AND($D10=27,$F10&lt;=10,$J10=28,$L10&lt;=3),$O10,0))</f>
        <v>0</v>
      </c>
      <c r="AD10" s="41">
        <f t="shared" ref="AD10:AD28" si="14">IF(AND($D10=27,$F10&lt;=11,$J10=27,$L10&gt;=11),$N10,IF(AND($D10=27,$F10&lt;=11,$J10=28,$L10&lt;=3),$N10,0))</f>
        <v>0</v>
      </c>
      <c r="AE10" s="42">
        <f t="shared" ref="AE10:AE28" si="15">IF(AND($D10=27,$F10&lt;=11,$J10=27,$L10&gt;=11),$O10,IF(AND($D10=27,$F10&lt;=11,$J10=28,$L10&lt;=3),$O10,0))</f>
        <v>0</v>
      </c>
      <c r="AF10" s="41">
        <f t="shared" ref="AF10:AF28" si="16">IF(AND($D10=27,$F10&lt;=12,$J10=27,$L10=12),$N10,IF(AND($D10=27,$F10&lt;=12,$J10=28,$L10&lt;=3),$N10,0))</f>
        <v>0</v>
      </c>
      <c r="AG10" s="42">
        <f t="shared" ref="AG10:AG28" si="17">IF(AND($D10=27,$F10&lt;=12,$J10=27,$L10=12),$O10,IF(AND($D10=27,$F10&lt;=12,$J10=28,$L10&lt;=3),$O10,0))</f>
        <v>0</v>
      </c>
      <c r="AH10" s="41">
        <f t="shared" ref="AH10:AH28" si="18">IF(AND($D10=27,$F10&lt;=12,$J10=28,$L10&lt;=3),$N10,IF(AND($D10=28,$F10=1,$J10=28,$L10&lt;=3),$N10,0))</f>
        <v>0</v>
      </c>
      <c r="AI10" s="42">
        <f t="shared" ref="AI10:AI28" si="19">IF(AND($D10=27,$F10&lt;=12,$J10=28,$L10&lt;=3),$O10,IF(AND($D10=28,$F10=1,$J10=28,$L10&lt;=3),$O10,0))</f>
        <v>0</v>
      </c>
      <c r="AJ10" s="41">
        <f t="shared" ref="AJ10:AJ28" si="20">IF(AND($D10=27,$F10&lt;=12,$J10=28,$L10&gt;=2),$N10,IF(AND($D10=28,$F10&lt;=2,$J10=28,$L10&gt;1),$N10,0))</f>
        <v>0</v>
      </c>
      <c r="AK10" s="42">
        <f t="shared" ref="AK10:AK28" si="21">IF(AND($D10=27,$F10&lt;=12,$J10=28,$L10&gt;=2),$O10,IF(AND($D10=28,$F10&lt;=2,$J10=28,$L10&gt;1),$O10,0))</f>
        <v>0</v>
      </c>
      <c r="AL10" s="41">
        <f t="shared" ref="AL10:AL28" si="22">IF(AND($D10=27,$F10&lt;=12,$J10=28,$L10=3),$N10,IF(AND($D10=28,$F10&lt;=3,$J10=28,$L10=3),$N10,0))</f>
        <v>0</v>
      </c>
      <c r="AM10" s="59">
        <f t="shared" ref="AM10:AM28" si="23">IF(AND($D10=27,$F10&lt;=12,$J10=28,$L10=3),$O10,IF(AND($D10=28,$F10&lt;=3,$J10=28,$L10=3),$O10,0))</f>
        <v>0</v>
      </c>
      <c r="AN10" s="6"/>
    </row>
    <row r="11" spans="1:40" ht="26.1" customHeight="1">
      <c r="A11" s="21">
        <v>3</v>
      </c>
      <c r="B11" s="2" t="s">
        <v>22</v>
      </c>
      <c r="C11" s="34" t="s">
        <v>56</v>
      </c>
      <c r="D11" s="47"/>
      <c r="E11" s="47" t="s">
        <v>57</v>
      </c>
      <c r="F11" s="47"/>
      <c r="G11" s="47" t="s">
        <v>58</v>
      </c>
      <c r="H11" s="47" t="s">
        <v>43</v>
      </c>
      <c r="I11" s="47" t="s">
        <v>56</v>
      </c>
      <c r="J11" s="47"/>
      <c r="K11" s="47" t="s">
        <v>57</v>
      </c>
      <c r="L11" s="47"/>
      <c r="M11" s="47" t="s">
        <v>58</v>
      </c>
      <c r="N11" s="37"/>
      <c r="O11" s="38"/>
      <c r="P11" s="41">
        <f t="shared" si="0"/>
        <v>0</v>
      </c>
      <c r="Q11" s="42">
        <f t="shared" si="1"/>
        <v>0</v>
      </c>
      <c r="R11" s="41">
        <f t="shared" si="2"/>
        <v>0</v>
      </c>
      <c r="S11" s="42">
        <f t="shared" si="3"/>
        <v>0</v>
      </c>
      <c r="T11" s="41">
        <f t="shared" si="4"/>
        <v>0</v>
      </c>
      <c r="U11" s="42">
        <f t="shared" si="5"/>
        <v>0</v>
      </c>
      <c r="V11" s="41">
        <f t="shared" si="6"/>
        <v>0</v>
      </c>
      <c r="W11" s="42">
        <f t="shared" si="7"/>
        <v>0</v>
      </c>
      <c r="X11" s="41">
        <f t="shared" si="8"/>
        <v>0</v>
      </c>
      <c r="Y11" s="42">
        <f t="shared" si="9"/>
        <v>0</v>
      </c>
      <c r="Z11" s="41">
        <f t="shared" si="10"/>
        <v>0</v>
      </c>
      <c r="AA11" s="42">
        <f t="shared" si="11"/>
        <v>0</v>
      </c>
      <c r="AB11" s="41">
        <f t="shared" si="12"/>
        <v>0</v>
      </c>
      <c r="AC11" s="42">
        <f t="shared" si="13"/>
        <v>0</v>
      </c>
      <c r="AD11" s="41">
        <f t="shared" si="14"/>
        <v>0</v>
      </c>
      <c r="AE11" s="42">
        <f t="shared" si="15"/>
        <v>0</v>
      </c>
      <c r="AF11" s="41">
        <f t="shared" si="16"/>
        <v>0</v>
      </c>
      <c r="AG11" s="42">
        <f t="shared" si="17"/>
        <v>0</v>
      </c>
      <c r="AH11" s="41">
        <f t="shared" si="18"/>
        <v>0</v>
      </c>
      <c r="AI11" s="42">
        <f t="shared" si="19"/>
        <v>0</v>
      </c>
      <c r="AJ11" s="41">
        <f t="shared" si="20"/>
        <v>0</v>
      </c>
      <c r="AK11" s="42">
        <f t="shared" si="21"/>
        <v>0</v>
      </c>
      <c r="AL11" s="41">
        <f t="shared" si="22"/>
        <v>0</v>
      </c>
      <c r="AM11" s="59">
        <f t="shared" si="23"/>
        <v>0</v>
      </c>
      <c r="AN11" s="6"/>
    </row>
    <row r="12" spans="1:40" ht="26.1" customHeight="1">
      <c r="A12" s="21">
        <v>4</v>
      </c>
      <c r="B12" s="2" t="s">
        <v>23</v>
      </c>
      <c r="C12" s="34" t="s">
        <v>56</v>
      </c>
      <c r="D12" s="47"/>
      <c r="E12" s="47" t="s">
        <v>57</v>
      </c>
      <c r="F12" s="47"/>
      <c r="G12" s="47" t="s">
        <v>58</v>
      </c>
      <c r="H12" s="47" t="s">
        <v>43</v>
      </c>
      <c r="I12" s="47" t="s">
        <v>56</v>
      </c>
      <c r="J12" s="47"/>
      <c r="K12" s="47" t="s">
        <v>57</v>
      </c>
      <c r="L12" s="47"/>
      <c r="M12" s="47" t="s">
        <v>58</v>
      </c>
      <c r="N12" s="37"/>
      <c r="O12" s="38"/>
      <c r="P12" s="41">
        <f t="shared" si="0"/>
        <v>0</v>
      </c>
      <c r="Q12" s="42">
        <f t="shared" si="1"/>
        <v>0</v>
      </c>
      <c r="R12" s="41">
        <f t="shared" si="2"/>
        <v>0</v>
      </c>
      <c r="S12" s="42">
        <f t="shared" si="3"/>
        <v>0</v>
      </c>
      <c r="T12" s="41">
        <f t="shared" si="4"/>
        <v>0</v>
      </c>
      <c r="U12" s="42">
        <f t="shared" si="5"/>
        <v>0</v>
      </c>
      <c r="V12" s="41">
        <f t="shared" si="6"/>
        <v>0</v>
      </c>
      <c r="W12" s="42">
        <f t="shared" si="7"/>
        <v>0</v>
      </c>
      <c r="X12" s="41">
        <f t="shared" si="8"/>
        <v>0</v>
      </c>
      <c r="Y12" s="42">
        <f t="shared" si="9"/>
        <v>0</v>
      </c>
      <c r="Z12" s="41">
        <f t="shared" si="10"/>
        <v>0</v>
      </c>
      <c r="AA12" s="42">
        <f t="shared" si="11"/>
        <v>0</v>
      </c>
      <c r="AB12" s="41">
        <f t="shared" si="12"/>
        <v>0</v>
      </c>
      <c r="AC12" s="42">
        <f t="shared" si="13"/>
        <v>0</v>
      </c>
      <c r="AD12" s="41">
        <f t="shared" si="14"/>
        <v>0</v>
      </c>
      <c r="AE12" s="42">
        <f t="shared" si="15"/>
        <v>0</v>
      </c>
      <c r="AF12" s="41">
        <f t="shared" si="16"/>
        <v>0</v>
      </c>
      <c r="AG12" s="42">
        <f t="shared" si="17"/>
        <v>0</v>
      </c>
      <c r="AH12" s="41">
        <f t="shared" si="18"/>
        <v>0</v>
      </c>
      <c r="AI12" s="42">
        <f t="shared" si="19"/>
        <v>0</v>
      </c>
      <c r="AJ12" s="41">
        <f t="shared" si="20"/>
        <v>0</v>
      </c>
      <c r="AK12" s="42">
        <f t="shared" si="21"/>
        <v>0</v>
      </c>
      <c r="AL12" s="41">
        <f t="shared" si="22"/>
        <v>0</v>
      </c>
      <c r="AM12" s="59">
        <f t="shared" si="23"/>
        <v>0</v>
      </c>
      <c r="AN12" s="6"/>
    </row>
    <row r="13" spans="1:40" ht="26.1" customHeight="1">
      <c r="A13" s="21">
        <v>5</v>
      </c>
      <c r="B13" s="2" t="s">
        <v>24</v>
      </c>
      <c r="C13" s="34" t="s">
        <v>56</v>
      </c>
      <c r="D13" s="47"/>
      <c r="E13" s="47" t="s">
        <v>57</v>
      </c>
      <c r="F13" s="47"/>
      <c r="G13" s="47" t="s">
        <v>58</v>
      </c>
      <c r="H13" s="47" t="s">
        <v>43</v>
      </c>
      <c r="I13" s="47" t="s">
        <v>56</v>
      </c>
      <c r="J13" s="47"/>
      <c r="K13" s="47" t="s">
        <v>57</v>
      </c>
      <c r="L13" s="47"/>
      <c r="M13" s="47" t="s">
        <v>58</v>
      </c>
      <c r="N13" s="37"/>
      <c r="O13" s="38"/>
      <c r="P13" s="41">
        <f t="shared" si="0"/>
        <v>0</v>
      </c>
      <c r="Q13" s="42">
        <f t="shared" si="1"/>
        <v>0</v>
      </c>
      <c r="R13" s="41">
        <f t="shared" si="2"/>
        <v>0</v>
      </c>
      <c r="S13" s="42">
        <f t="shared" si="3"/>
        <v>0</v>
      </c>
      <c r="T13" s="41">
        <f t="shared" si="4"/>
        <v>0</v>
      </c>
      <c r="U13" s="42">
        <f t="shared" si="5"/>
        <v>0</v>
      </c>
      <c r="V13" s="41">
        <f t="shared" si="6"/>
        <v>0</v>
      </c>
      <c r="W13" s="42">
        <f t="shared" si="7"/>
        <v>0</v>
      </c>
      <c r="X13" s="41">
        <f t="shared" si="8"/>
        <v>0</v>
      </c>
      <c r="Y13" s="42">
        <f t="shared" si="9"/>
        <v>0</v>
      </c>
      <c r="Z13" s="41">
        <f t="shared" si="10"/>
        <v>0</v>
      </c>
      <c r="AA13" s="42">
        <f t="shared" si="11"/>
        <v>0</v>
      </c>
      <c r="AB13" s="41">
        <f t="shared" si="12"/>
        <v>0</v>
      </c>
      <c r="AC13" s="42">
        <f t="shared" si="13"/>
        <v>0</v>
      </c>
      <c r="AD13" s="41">
        <f t="shared" si="14"/>
        <v>0</v>
      </c>
      <c r="AE13" s="42">
        <f t="shared" si="15"/>
        <v>0</v>
      </c>
      <c r="AF13" s="41">
        <f t="shared" si="16"/>
        <v>0</v>
      </c>
      <c r="AG13" s="42">
        <f t="shared" si="17"/>
        <v>0</v>
      </c>
      <c r="AH13" s="41">
        <f t="shared" si="18"/>
        <v>0</v>
      </c>
      <c r="AI13" s="42">
        <f t="shared" si="19"/>
        <v>0</v>
      </c>
      <c r="AJ13" s="41">
        <f t="shared" si="20"/>
        <v>0</v>
      </c>
      <c r="AK13" s="42">
        <f t="shared" si="21"/>
        <v>0</v>
      </c>
      <c r="AL13" s="41">
        <f t="shared" si="22"/>
        <v>0</v>
      </c>
      <c r="AM13" s="59">
        <f t="shared" si="23"/>
        <v>0</v>
      </c>
      <c r="AN13" s="6"/>
    </row>
    <row r="14" spans="1:40" ht="26.1" customHeight="1">
      <c r="A14" s="21">
        <v>6</v>
      </c>
      <c r="B14" s="2" t="s">
        <v>25</v>
      </c>
      <c r="C14" s="34" t="s">
        <v>56</v>
      </c>
      <c r="D14" s="47"/>
      <c r="E14" s="47" t="s">
        <v>57</v>
      </c>
      <c r="F14" s="47"/>
      <c r="G14" s="47" t="s">
        <v>58</v>
      </c>
      <c r="H14" s="47" t="s">
        <v>43</v>
      </c>
      <c r="I14" s="47" t="s">
        <v>56</v>
      </c>
      <c r="J14" s="47"/>
      <c r="K14" s="47" t="s">
        <v>57</v>
      </c>
      <c r="L14" s="47"/>
      <c r="M14" s="47" t="s">
        <v>58</v>
      </c>
      <c r="N14" s="37"/>
      <c r="O14" s="38"/>
      <c r="P14" s="41">
        <f t="shared" si="0"/>
        <v>0</v>
      </c>
      <c r="Q14" s="42">
        <f t="shared" si="1"/>
        <v>0</v>
      </c>
      <c r="R14" s="41">
        <f t="shared" si="2"/>
        <v>0</v>
      </c>
      <c r="S14" s="42">
        <f t="shared" si="3"/>
        <v>0</v>
      </c>
      <c r="T14" s="41">
        <f t="shared" si="4"/>
        <v>0</v>
      </c>
      <c r="U14" s="42">
        <f t="shared" si="5"/>
        <v>0</v>
      </c>
      <c r="V14" s="41">
        <f t="shared" si="6"/>
        <v>0</v>
      </c>
      <c r="W14" s="42">
        <f t="shared" si="7"/>
        <v>0</v>
      </c>
      <c r="X14" s="41">
        <f t="shared" si="8"/>
        <v>0</v>
      </c>
      <c r="Y14" s="42">
        <f t="shared" si="9"/>
        <v>0</v>
      </c>
      <c r="Z14" s="41">
        <f t="shared" si="10"/>
        <v>0</v>
      </c>
      <c r="AA14" s="42">
        <f t="shared" si="11"/>
        <v>0</v>
      </c>
      <c r="AB14" s="41">
        <f t="shared" si="12"/>
        <v>0</v>
      </c>
      <c r="AC14" s="42">
        <f t="shared" si="13"/>
        <v>0</v>
      </c>
      <c r="AD14" s="41">
        <f t="shared" si="14"/>
        <v>0</v>
      </c>
      <c r="AE14" s="42">
        <f t="shared" si="15"/>
        <v>0</v>
      </c>
      <c r="AF14" s="41">
        <f t="shared" si="16"/>
        <v>0</v>
      </c>
      <c r="AG14" s="42">
        <f t="shared" si="17"/>
        <v>0</v>
      </c>
      <c r="AH14" s="41">
        <f t="shared" si="18"/>
        <v>0</v>
      </c>
      <c r="AI14" s="42">
        <f t="shared" si="19"/>
        <v>0</v>
      </c>
      <c r="AJ14" s="41">
        <f t="shared" si="20"/>
        <v>0</v>
      </c>
      <c r="AK14" s="42">
        <f t="shared" si="21"/>
        <v>0</v>
      </c>
      <c r="AL14" s="41">
        <f t="shared" si="22"/>
        <v>0</v>
      </c>
      <c r="AM14" s="59">
        <f t="shared" si="23"/>
        <v>0</v>
      </c>
      <c r="AN14" s="6"/>
    </row>
    <row r="15" spans="1:40" ht="26.1" customHeight="1">
      <c r="A15" s="21">
        <v>7</v>
      </c>
      <c r="B15" s="2" t="s">
        <v>26</v>
      </c>
      <c r="C15" s="34" t="s">
        <v>56</v>
      </c>
      <c r="D15" s="47"/>
      <c r="E15" s="47" t="s">
        <v>57</v>
      </c>
      <c r="F15" s="47"/>
      <c r="G15" s="47" t="s">
        <v>58</v>
      </c>
      <c r="H15" s="47" t="s">
        <v>43</v>
      </c>
      <c r="I15" s="47" t="s">
        <v>56</v>
      </c>
      <c r="J15" s="47"/>
      <c r="K15" s="47" t="s">
        <v>57</v>
      </c>
      <c r="L15" s="47"/>
      <c r="M15" s="47" t="s">
        <v>58</v>
      </c>
      <c r="N15" s="37"/>
      <c r="O15" s="38"/>
      <c r="P15" s="41">
        <f t="shared" si="0"/>
        <v>0</v>
      </c>
      <c r="Q15" s="42">
        <f t="shared" si="1"/>
        <v>0</v>
      </c>
      <c r="R15" s="41">
        <f t="shared" si="2"/>
        <v>0</v>
      </c>
      <c r="S15" s="42">
        <f t="shared" si="3"/>
        <v>0</v>
      </c>
      <c r="T15" s="41">
        <f t="shared" si="4"/>
        <v>0</v>
      </c>
      <c r="U15" s="42">
        <f t="shared" si="5"/>
        <v>0</v>
      </c>
      <c r="V15" s="41">
        <f t="shared" si="6"/>
        <v>0</v>
      </c>
      <c r="W15" s="42">
        <f t="shared" si="7"/>
        <v>0</v>
      </c>
      <c r="X15" s="41">
        <f t="shared" si="8"/>
        <v>0</v>
      </c>
      <c r="Y15" s="42">
        <f t="shared" si="9"/>
        <v>0</v>
      </c>
      <c r="Z15" s="41">
        <f t="shared" si="10"/>
        <v>0</v>
      </c>
      <c r="AA15" s="42">
        <f t="shared" si="11"/>
        <v>0</v>
      </c>
      <c r="AB15" s="41">
        <f t="shared" si="12"/>
        <v>0</v>
      </c>
      <c r="AC15" s="42">
        <f t="shared" si="13"/>
        <v>0</v>
      </c>
      <c r="AD15" s="41">
        <f t="shared" si="14"/>
        <v>0</v>
      </c>
      <c r="AE15" s="42">
        <f t="shared" si="15"/>
        <v>0</v>
      </c>
      <c r="AF15" s="41">
        <f t="shared" si="16"/>
        <v>0</v>
      </c>
      <c r="AG15" s="42">
        <f t="shared" si="17"/>
        <v>0</v>
      </c>
      <c r="AH15" s="41">
        <f t="shared" si="18"/>
        <v>0</v>
      </c>
      <c r="AI15" s="42">
        <f t="shared" si="19"/>
        <v>0</v>
      </c>
      <c r="AJ15" s="41">
        <f t="shared" si="20"/>
        <v>0</v>
      </c>
      <c r="AK15" s="42">
        <f t="shared" si="21"/>
        <v>0</v>
      </c>
      <c r="AL15" s="41">
        <f t="shared" si="22"/>
        <v>0</v>
      </c>
      <c r="AM15" s="59">
        <f t="shared" si="23"/>
        <v>0</v>
      </c>
      <c r="AN15" s="6"/>
    </row>
    <row r="16" spans="1:40" ht="26.1" customHeight="1">
      <c r="A16" s="21">
        <v>8</v>
      </c>
      <c r="B16" s="2" t="s">
        <v>27</v>
      </c>
      <c r="C16" s="34" t="s">
        <v>56</v>
      </c>
      <c r="D16" s="47"/>
      <c r="E16" s="47" t="s">
        <v>57</v>
      </c>
      <c r="F16" s="47"/>
      <c r="G16" s="47" t="s">
        <v>58</v>
      </c>
      <c r="H16" s="47" t="s">
        <v>43</v>
      </c>
      <c r="I16" s="47" t="s">
        <v>56</v>
      </c>
      <c r="J16" s="47"/>
      <c r="K16" s="47" t="s">
        <v>57</v>
      </c>
      <c r="L16" s="47"/>
      <c r="M16" s="47" t="s">
        <v>58</v>
      </c>
      <c r="N16" s="37"/>
      <c r="O16" s="38"/>
      <c r="P16" s="41">
        <f t="shared" si="0"/>
        <v>0</v>
      </c>
      <c r="Q16" s="42">
        <f t="shared" si="1"/>
        <v>0</v>
      </c>
      <c r="R16" s="41">
        <f t="shared" si="2"/>
        <v>0</v>
      </c>
      <c r="S16" s="42">
        <f t="shared" si="3"/>
        <v>0</v>
      </c>
      <c r="T16" s="41">
        <f t="shared" si="4"/>
        <v>0</v>
      </c>
      <c r="U16" s="42">
        <f t="shared" si="5"/>
        <v>0</v>
      </c>
      <c r="V16" s="41">
        <f t="shared" si="6"/>
        <v>0</v>
      </c>
      <c r="W16" s="42">
        <f t="shared" si="7"/>
        <v>0</v>
      </c>
      <c r="X16" s="41">
        <f t="shared" si="8"/>
        <v>0</v>
      </c>
      <c r="Y16" s="42">
        <f t="shared" si="9"/>
        <v>0</v>
      </c>
      <c r="Z16" s="41">
        <f t="shared" si="10"/>
        <v>0</v>
      </c>
      <c r="AA16" s="42">
        <f t="shared" si="11"/>
        <v>0</v>
      </c>
      <c r="AB16" s="41">
        <f t="shared" si="12"/>
        <v>0</v>
      </c>
      <c r="AC16" s="42">
        <f t="shared" si="13"/>
        <v>0</v>
      </c>
      <c r="AD16" s="41">
        <f t="shared" si="14"/>
        <v>0</v>
      </c>
      <c r="AE16" s="42">
        <f t="shared" si="15"/>
        <v>0</v>
      </c>
      <c r="AF16" s="41">
        <f t="shared" si="16"/>
        <v>0</v>
      </c>
      <c r="AG16" s="42">
        <f t="shared" si="17"/>
        <v>0</v>
      </c>
      <c r="AH16" s="41">
        <f t="shared" si="18"/>
        <v>0</v>
      </c>
      <c r="AI16" s="42">
        <f t="shared" si="19"/>
        <v>0</v>
      </c>
      <c r="AJ16" s="41">
        <f t="shared" si="20"/>
        <v>0</v>
      </c>
      <c r="AK16" s="42">
        <f t="shared" si="21"/>
        <v>0</v>
      </c>
      <c r="AL16" s="41">
        <f t="shared" si="22"/>
        <v>0</v>
      </c>
      <c r="AM16" s="59">
        <f t="shared" si="23"/>
        <v>0</v>
      </c>
      <c r="AN16" s="6"/>
    </row>
    <row r="17" spans="1:40" ht="26.1" customHeight="1">
      <c r="A17" s="21">
        <v>9</v>
      </c>
      <c r="B17" s="2" t="s">
        <v>28</v>
      </c>
      <c r="C17" s="34" t="s">
        <v>56</v>
      </c>
      <c r="D17" s="47"/>
      <c r="E17" s="47" t="s">
        <v>57</v>
      </c>
      <c r="F17" s="47"/>
      <c r="G17" s="47" t="s">
        <v>58</v>
      </c>
      <c r="H17" s="47" t="s">
        <v>43</v>
      </c>
      <c r="I17" s="47" t="s">
        <v>56</v>
      </c>
      <c r="J17" s="47"/>
      <c r="K17" s="47" t="s">
        <v>57</v>
      </c>
      <c r="L17" s="47"/>
      <c r="M17" s="47" t="s">
        <v>58</v>
      </c>
      <c r="N17" s="37"/>
      <c r="O17" s="38"/>
      <c r="P17" s="41">
        <f t="shared" si="0"/>
        <v>0</v>
      </c>
      <c r="Q17" s="42">
        <f t="shared" si="1"/>
        <v>0</v>
      </c>
      <c r="R17" s="41">
        <f t="shared" si="2"/>
        <v>0</v>
      </c>
      <c r="S17" s="42">
        <f t="shared" si="3"/>
        <v>0</v>
      </c>
      <c r="T17" s="41">
        <f t="shared" si="4"/>
        <v>0</v>
      </c>
      <c r="U17" s="42">
        <f t="shared" si="5"/>
        <v>0</v>
      </c>
      <c r="V17" s="41">
        <f t="shared" si="6"/>
        <v>0</v>
      </c>
      <c r="W17" s="42">
        <f t="shared" si="7"/>
        <v>0</v>
      </c>
      <c r="X17" s="41">
        <f t="shared" si="8"/>
        <v>0</v>
      </c>
      <c r="Y17" s="42">
        <f t="shared" si="9"/>
        <v>0</v>
      </c>
      <c r="Z17" s="41">
        <f t="shared" si="10"/>
        <v>0</v>
      </c>
      <c r="AA17" s="42">
        <f t="shared" si="11"/>
        <v>0</v>
      </c>
      <c r="AB17" s="41">
        <f t="shared" si="12"/>
        <v>0</v>
      </c>
      <c r="AC17" s="42">
        <f t="shared" si="13"/>
        <v>0</v>
      </c>
      <c r="AD17" s="41">
        <f t="shared" si="14"/>
        <v>0</v>
      </c>
      <c r="AE17" s="42">
        <f t="shared" si="15"/>
        <v>0</v>
      </c>
      <c r="AF17" s="41">
        <f t="shared" si="16"/>
        <v>0</v>
      </c>
      <c r="AG17" s="42">
        <f t="shared" si="17"/>
        <v>0</v>
      </c>
      <c r="AH17" s="41">
        <f t="shared" si="18"/>
        <v>0</v>
      </c>
      <c r="AI17" s="42">
        <f t="shared" si="19"/>
        <v>0</v>
      </c>
      <c r="AJ17" s="41">
        <f t="shared" si="20"/>
        <v>0</v>
      </c>
      <c r="AK17" s="42">
        <f t="shared" si="21"/>
        <v>0</v>
      </c>
      <c r="AL17" s="41">
        <f t="shared" si="22"/>
        <v>0</v>
      </c>
      <c r="AM17" s="59">
        <f t="shared" si="23"/>
        <v>0</v>
      </c>
      <c r="AN17" s="6"/>
    </row>
    <row r="18" spans="1:40" ht="26.1" customHeight="1">
      <c r="A18" s="21">
        <v>10</v>
      </c>
      <c r="B18" s="2" t="s">
        <v>29</v>
      </c>
      <c r="C18" s="34" t="s">
        <v>56</v>
      </c>
      <c r="D18" s="47"/>
      <c r="E18" s="47" t="s">
        <v>57</v>
      </c>
      <c r="F18" s="47"/>
      <c r="G18" s="47" t="s">
        <v>58</v>
      </c>
      <c r="H18" s="47" t="s">
        <v>43</v>
      </c>
      <c r="I18" s="47" t="s">
        <v>56</v>
      </c>
      <c r="J18" s="47"/>
      <c r="K18" s="47" t="s">
        <v>57</v>
      </c>
      <c r="L18" s="47"/>
      <c r="M18" s="47" t="s">
        <v>58</v>
      </c>
      <c r="N18" s="37"/>
      <c r="O18" s="38"/>
      <c r="P18" s="41">
        <f t="shared" si="0"/>
        <v>0</v>
      </c>
      <c r="Q18" s="42">
        <f t="shared" si="1"/>
        <v>0</v>
      </c>
      <c r="R18" s="41">
        <f t="shared" si="2"/>
        <v>0</v>
      </c>
      <c r="S18" s="42">
        <f t="shared" si="3"/>
        <v>0</v>
      </c>
      <c r="T18" s="41">
        <f t="shared" si="4"/>
        <v>0</v>
      </c>
      <c r="U18" s="42">
        <f t="shared" si="5"/>
        <v>0</v>
      </c>
      <c r="V18" s="41">
        <f t="shared" si="6"/>
        <v>0</v>
      </c>
      <c r="W18" s="42">
        <f t="shared" si="7"/>
        <v>0</v>
      </c>
      <c r="X18" s="41">
        <f t="shared" si="8"/>
        <v>0</v>
      </c>
      <c r="Y18" s="42">
        <f t="shared" si="9"/>
        <v>0</v>
      </c>
      <c r="Z18" s="41">
        <f t="shared" si="10"/>
        <v>0</v>
      </c>
      <c r="AA18" s="42">
        <f t="shared" si="11"/>
        <v>0</v>
      </c>
      <c r="AB18" s="41">
        <f t="shared" si="12"/>
        <v>0</v>
      </c>
      <c r="AC18" s="42">
        <f t="shared" si="13"/>
        <v>0</v>
      </c>
      <c r="AD18" s="41">
        <f t="shared" si="14"/>
        <v>0</v>
      </c>
      <c r="AE18" s="42">
        <f t="shared" si="15"/>
        <v>0</v>
      </c>
      <c r="AF18" s="41">
        <f t="shared" si="16"/>
        <v>0</v>
      </c>
      <c r="AG18" s="42">
        <f t="shared" si="17"/>
        <v>0</v>
      </c>
      <c r="AH18" s="41">
        <f t="shared" si="18"/>
        <v>0</v>
      </c>
      <c r="AI18" s="42">
        <f t="shared" si="19"/>
        <v>0</v>
      </c>
      <c r="AJ18" s="41">
        <f t="shared" si="20"/>
        <v>0</v>
      </c>
      <c r="AK18" s="42">
        <f t="shared" si="21"/>
        <v>0</v>
      </c>
      <c r="AL18" s="41">
        <f t="shared" si="22"/>
        <v>0</v>
      </c>
      <c r="AM18" s="59">
        <f t="shared" si="23"/>
        <v>0</v>
      </c>
      <c r="AN18" s="6"/>
    </row>
    <row r="19" spans="1:40" ht="26.1" customHeight="1">
      <c r="A19" s="21">
        <v>11</v>
      </c>
      <c r="B19" s="2" t="s">
        <v>30</v>
      </c>
      <c r="C19" s="34" t="s">
        <v>56</v>
      </c>
      <c r="D19" s="47"/>
      <c r="E19" s="47" t="s">
        <v>57</v>
      </c>
      <c r="F19" s="47"/>
      <c r="G19" s="47" t="s">
        <v>58</v>
      </c>
      <c r="H19" s="47" t="s">
        <v>43</v>
      </c>
      <c r="I19" s="47" t="s">
        <v>56</v>
      </c>
      <c r="J19" s="47"/>
      <c r="K19" s="47" t="s">
        <v>57</v>
      </c>
      <c r="L19" s="47"/>
      <c r="M19" s="47" t="s">
        <v>58</v>
      </c>
      <c r="N19" s="37"/>
      <c r="O19" s="38"/>
      <c r="P19" s="41">
        <f t="shared" si="0"/>
        <v>0</v>
      </c>
      <c r="Q19" s="42">
        <f t="shared" si="1"/>
        <v>0</v>
      </c>
      <c r="R19" s="41">
        <f t="shared" si="2"/>
        <v>0</v>
      </c>
      <c r="S19" s="42">
        <f t="shared" si="3"/>
        <v>0</v>
      </c>
      <c r="T19" s="41">
        <f t="shared" si="4"/>
        <v>0</v>
      </c>
      <c r="U19" s="42">
        <f t="shared" si="5"/>
        <v>0</v>
      </c>
      <c r="V19" s="41">
        <f t="shared" si="6"/>
        <v>0</v>
      </c>
      <c r="W19" s="42">
        <f t="shared" si="7"/>
        <v>0</v>
      </c>
      <c r="X19" s="41">
        <f t="shared" si="8"/>
        <v>0</v>
      </c>
      <c r="Y19" s="42">
        <f t="shared" si="9"/>
        <v>0</v>
      </c>
      <c r="Z19" s="41">
        <f t="shared" si="10"/>
        <v>0</v>
      </c>
      <c r="AA19" s="42">
        <f t="shared" si="11"/>
        <v>0</v>
      </c>
      <c r="AB19" s="41">
        <f t="shared" si="12"/>
        <v>0</v>
      </c>
      <c r="AC19" s="42">
        <f t="shared" si="13"/>
        <v>0</v>
      </c>
      <c r="AD19" s="41">
        <f t="shared" si="14"/>
        <v>0</v>
      </c>
      <c r="AE19" s="42">
        <f t="shared" si="15"/>
        <v>0</v>
      </c>
      <c r="AF19" s="41">
        <f t="shared" si="16"/>
        <v>0</v>
      </c>
      <c r="AG19" s="42">
        <f t="shared" si="17"/>
        <v>0</v>
      </c>
      <c r="AH19" s="41">
        <f t="shared" si="18"/>
        <v>0</v>
      </c>
      <c r="AI19" s="42">
        <f t="shared" si="19"/>
        <v>0</v>
      </c>
      <c r="AJ19" s="41">
        <f t="shared" si="20"/>
        <v>0</v>
      </c>
      <c r="AK19" s="42">
        <f t="shared" si="21"/>
        <v>0</v>
      </c>
      <c r="AL19" s="41">
        <f t="shared" si="22"/>
        <v>0</v>
      </c>
      <c r="AM19" s="59">
        <f t="shared" si="23"/>
        <v>0</v>
      </c>
      <c r="AN19" s="6"/>
    </row>
    <row r="20" spans="1:40" ht="26.1" customHeight="1">
      <c r="A20" s="21">
        <v>12</v>
      </c>
      <c r="B20" s="2" t="s">
        <v>31</v>
      </c>
      <c r="C20" s="34" t="s">
        <v>56</v>
      </c>
      <c r="D20" s="47"/>
      <c r="E20" s="47" t="s">
        <v>57</v>
      </c>
      <c r="F20" s="47"/>
      <c r="G20" s="47" t="s">
        <v>58</v>
      </c>
      <c r="H20" s="47" t="s">
        <v>43</v>
      </c>
      <c r="I20" s="47" t="s">
        <v>56</v>
      </c>
      <c r="J20" s="47"/>
      <c r="K20" s="47" t="s">
        <v>57</v>
      </c>
      <c r="L20" s="47"/>
      <c r="M20" s="47" t="s">
        <v>58</v>
      </c>
      <c r="N20" s="37"/>
      <c r="O20" s="38"/>
      <c r="P20" s="41">
        <f t="shared" si="0"/>
        <v>0</v>
      </c>
      <c r="Q20" s="42">
        <f t="shared" si="1"/>
        <v>0</v>
      </c>
      <c r="R20" s="41">
        <f t="shared" si="2"/>
        <v>0</v>
      </c>
      <c r="S20" s="42">
        <f t="shared" si="3"/>
        <v>0</v>
      </c>
      <c r="T20" s="41">
        <f t="shared" si="4"/>
        <v>0</v>
      </c>
      <c r="U20" s="42">
        <f t="shared" si="5"/>
        <v>0</v>
      </c>
      <c r="V20" s="41">
        <f t="shared" si="6"/>
        <v>0</v>
      </c>
      <c r="W20" s="42">
        <f t="shared" si="7"/>
        <v>0</v>
      </c>
      <c r="X20" s="41">
        <f t="shared" si="8"/>
        <v>0</v>
      </c>
      <c r="Y20" s="42">
        <f t="shared" si="9"/>
        <v>0</v>
      </c>
      <c r="Z20" s="41">
        <f t="shared" si="10"/>
        <v>0</v>
      </c>
      <c r="AA20" s="42">
        <f t="shared" si="11"/>
        <v>0</v>
      </c>
      <c r="AB20" s="41">
        <f t="shared" si="12"/>
        <v>0</v>
      </c>
      <c r="AC20" s="42">
        <f t="shared" si="13"/>
        <v>0</v>
      </c>
      <c r="AD20" s="41">
        <f t="shared" si="14"/>
        <v>0</v>
      </c>
      <c r="AE20" s="42">
        <f t="shared" si="15"/>
        <v>0</v>
      </c>
      <c r="AF20" s="41">
        <f t="shared" si="16"/>
        <v>0</v>
      </c>
      <c r="AG20" s="42">
        <f t="shared" si="17"/>
        <v>0</v>
      </c>
      <c r="AH20" s="41">
        <f t="shared" si="18"/>
        <v>0</v>
      </c>
      <c r="AI20" s="42">
        <f t="shared" si="19"/>
        <v>0</v>
      </c>
      <c r="AJ20" s="41">
        <f t="shared" si="20"/>
        <v>0</v>
      </c>
      <c r="AK20" s="42">
        <f t="shared" si="21"/>
        <v>0</v>
      </c>
      <c r="AL20" s="41">
        <f t="shared" si="22"/>
        <v>0</v>
      </c>
      <c r="AM20" s="59">
        <f t="shared" si="23"/>
        <v>0</v>
      </c>
      <c r="AN20" s="6"/>
    </row>
    <row r="21" spans="1:40" ht="26.1" customHeight="1">
      <c r="A21" s="21">
        <v>13</v>
      </c>
      <c r="B21" s="2" t="s">
        <v>32</v>
      </c>
      <c r="C21" s="34" t="s">
        <v>56</v>
      </c>
      <c r="D21" s="47"/>
      <c r="E21" s="47" t="s">
        <v>57</v>
      </c>
      <c r="F21" s="47"/>
      <c r="G21" s="47" t="s">
        <v>58</v>
      </c>
      <c r="H21" s="47" t="s">
        <v>43</v>
      </c>
      <c r="I21" s="47" t="s">
        <v>56</v>
      </c>
      <c r="J21" s="47"/>
      <c r="K21" s="47" t="s">
        <v>57</v>
      </c>
      <c r="L21" s="47"/>
      <c r="M21" s="47" t="s">
        <v>58</v>
      </c>
      <c r="N21" s="37"/>
      <c r="O21" s="38"/>
      <c r="P21" s="41">
        <f t="shared" si="0"/>
        <v>0</v>
      </c>
      <c r="Q21" s="42">
        <f t="shared" si="1"/>
        <v>0</v>
      </c>
      <c r="R21" s="41">
        <f t="shared" si="2"/>
        <v>0</v>
      </c>
      <c r="S21" s="42">
        <f t="shared" si="3"/>
        <v>0</v>
      </c>
      <c r="T21" s="41">
        <f t="shared" si="4"/>
        <v>0</v>
      </c>
      <c r="U21" s="42">
        <f t="shared" si="5"/>
        <v>0</v>
      </c>
      <c r="V21" s="41">
        <f t="shared" si="6"/>
        <v>0</v>
      </c>
      <c r="W21" s="42">
        <f t="shared" si="7"/>
        <v>0</v>
      </c>
      <c r="X21" s="41">
        <f t="shared" si="8"/>
        <v>0</v>
      </c>
      <c r="Y21" s="42">
        <f t="shared" si="9"/>
        <v>0</v>
      </c>
      <c r="Z21" s="41">
        <f t="shared" si="10"/>
        <v>0</v>
      </c>
      <c r="AA21" s="42">
        <f t="shared" si="11"/>
        <v>0</v>
      </c>
      <c r="AB21" s="41">
        <f t="shared" si="12"/>
        <v>0</v>
      </c>
      <c r="AC21" s="42">
        <f t="shared" si="13"/>
        <v>0</v>
      </c>
      <c r="AD21" s="41">
        <f t="shared" si="14"/>
        <v>0</v>
      </c>
      <c r="AE21" s="42">
        <f t="shared" si="15"/>
        <v>0</v>
      </c>
      <c r="AF21" s="41">
        <f t="shared" si="16"/>
        <v>0</v>
      </c>
      <c r="AG21" s="42">
        <f t="shared" si="17"/>
        <v>0</v>
      </c>
      <c r="AH21" s="41">
        <f t="shared" si="18"/>
        <v>0</v>
      </c>
      <c r="AI21" s="42">
        <f t="shared" si="19"/>
        <v>0</v>
      </c>
      <c r="AJ21" s="41">
        <f t="shared" si="20"/>
        <v>0</v>
      </c>
      <c r="AK21" s="42">
        <f t="shared" si="21"/>
        <v>0</v>
      </c>
      <c r="AL21" s="41">
        <f t="shared" si="22"/>
        <v>0</v>
      </c>
      <c r="AM21" s="59">
        <f t="shared" si="23"/>
        <v>0</v>
      </c>
      <c r="AN21" s="6"/>
    </row>
    <row r="22" spans="1:40" ht="26.1" customHeight="1">
      <c r="A22" s="21">
        <v>14</v>
      </c>
      <c r="B22" s="2" t="s">
        <v>33</v>
      </c>
      <c r="C22" s="34" t="s">
        <v>56</v>
      </c>
      <c r="D22" s="47"/>
      <c r="E22" s="47" t="s">
        <v>57</v>
      </c>
      <c r="F22" s="47"/>
      <c r="G22" s="47" t="s">
        <v>58</v>
      </c>
      <c r="H22" s="47" t="s">
        <v>43</v>
      </c>
      <c r="I22" s="47" t="s">
        <v>56</v>
      </c>
      <c r="J22" s="47"/>
      <c r="K22" s="47" t="s">
        <v>57</v>
      </c>
      <c r="L22" s="47"/>
      <c r="M22" s="47" t="s">
        <v>58</v>
      </c>
      <c r="N22" s="37"/>
      <c r="O22" s="38"/>
      <c r="P22" s="41">
        <f t="shared" si="0"/>
        <v>0</v>
      </c>
      <c r="Q22" s="42">
        <f t="shared" si="1"/>
        <v>0</v>
      </c>
      <c r="R22" s="41">
        <f t="shared" si="2"/>
        <v>0</v>
      </c>
      <c r="S22" s="42">
        <f t="shared" si="3"/>
        <v>0</v>
      </c>
      <c r="T22" s="41">
        <f t="shared" si="4"/>
        <v>0</v>
      </c>
      <c r="U22" s="42">
        <f t="shared" si="5"/>
        <v>0</v>
      </c>
      <c r="V22" s="41">
        <f t="shared" si="6"/>
        <v>0</v>
      </c>
      <c r="W22" s="42">
        <f t="shared" si="7"/>
        <v>0</v>
      </c>
      <c r="X22" s="41">
        <f t="shared" si="8"/>
        <v>0</v>
      </c>
      <c r="Y22" s="42">
        <f t="shared" si="9"/>
        <v>0</v>
      </c>
      <c r="Z22" s="41">
        <f t="shared" si="10"/>
        <v>0</v>
      </c>
      <c r="AA22" s="42">
        <f t="shared" si="11"/>
        <v>0</v>
      </c>
      <c r="AB22" s="41">
        <f t="shared" si="12"/>
        <v>0</v>
      </c>
      <c r="AC22" s="42">
        <f t="shared" si="13"/>
        <v>0</v>
      </c>
      <c r="AD22" s="41">
        <f t="shared" si="14"/>
        <v>0</v>
      </c>
      <c r="AE22" s="42">
        <f t="shared" si="15"/>
        <v>0</v>
      </c>
      <c r="AF22" s="41">
        <f t="shared" si="16"/>
        <v>0</v>
      </c>
      <c r="AG22" s="42">
        <f t="shared" si="17"/>
        <v>0</v>
      </c>
      <c r="AH22" s="41">
        <f t="shared" si="18"/>
        <v>0</v>
      </c>
      <c r="AI22" s="42">
        <f t="shared" si="19"/>
        <v>0</v>
      </c>
      <c r="AJ22" s="41">
        <f t="shared" si="20"/>
        <v>0</v>
      </c>
      <c r="AK22" s="42">
        <f t="shared" si="21"/>
        <v>0</v>
      </c>
      <c r="AL22" s="41">
        <f t="shared" si="22"/>
        <v>0</v>
      </c>
      <c r="AM22" s="59">
        <f t="shared" si="23"/>
        <v>0</v>
      </c>
      <c r="AN22" s="6"/>
    </row>
    <row r="23" spans="1:40" ht="26.1" customHeight="1">
      <c r="A23" s="21">
        <v>15</v>
      </c>
      <c r="B23" s="2" t="s">
        <v>34</v>
      </c>
      <c r="C23" s="34" t="s">
        <v>56</v>
      </c>
      <c r="D23" s="47"/>
      <c r="E23" s="47" t="s">
        <v>57</v>
      </c>
      <c r="F23" s="47"/>
      <c r="G23" s="47" t="s">
        <v>58</v>
      </c>
      <c r="H23" s="47" t="s">
        <v>43</v>
      </c>
      <c r="I23" s="47" t="s">
        <v>56</v>
      </c>
      <c r="J23" s="47"/>
      <c r="K23" s="47" t="s">
        <v>57</v>
      </c>
      <c r="L23" s="47"/>
      <c r="M23" s="47" t="s">
        <v>58</v>
      </c>
      <c r="N23" s="37"/>
      <c r="O23" s="38"/>
      <c r="P23" s="41">
        <f t="shared" si="0"/>
        <v>0</v>
      </c>
      <c r="Q23" s="42">
        <f t="shared" si="1"/>
        <v>0</v>
      </c>
      <c r="R23" s="41">
        <f t="shared" si="2"/>
        <v>0</v>
      </c>
      <c r="S23" s="42">
        <f t="shared" si="3"/>
        <v>0</v>
      </c>
      <c r="T23" s="41">
        <f t="shared" si="4"/>
        <v>0</v>
      </c>
      <c r="U23" s="42">
        <f t="shared" si="5"/>
        <v>0</v>
      </c>
      <c r="V23" s="41">
        <f t="shared" si="6"/>
        <v>0</v>
      </c>
      <c r="W23" s="42">
        <f t="shared" si="7"/>
        <v>0</v>
      </c>
      <c r="X23" s="41">
        <f t="shared" si="8"/>
        <v>0</v>
      </c>
      <c r="Y23" s="42">
        <f t="shared" si="9"/>
        <v>0</v>
      </c>
      <c r="Z23" s="41">
        <f t="shared" si="10"/>
        <v>0</v>
      </c>
      <c r="AA23" s="42">
        <f t="shared" si="11"/>
        <v>0</v>
      </c>
      <c r="AB23" s="41">
        <f t="shared" si="12"/>
        <v>0</v>
      </c>
      <c r="AC23" s="42">
        <f t="shared" si="13"/>
        <v>0</v>
      </c>
      <c r="AD23" s="41">
        <f t="shared" si="14"/>
        <v>0</v>
      </c>
      <c r="AE23" s="42">
        <f t="shared" si="15"/>
        <v>0</v>
      </c>
      <c r="AF23" s="41">
        <f t="shared" si="16"/>
        <v>0</v>
      </c>
      <c r="AG23" s="42">
        <f t="shared" si="17"/>
        <v>0</v>
      </c>
      <c r="AH23" s="41">
        <f t="shared" si="18"/>
        <v>0</v>
      </c>
      <c r="AI23" s="42">
        <f t="shared" si="19"/>
        <v>0</v>
      </c>
      <c r="AJ23" s="41">
        <f t="shared" si="20"/>
        <v>0</v>
      </c>
      <c r="AK23" s="42">
        <f t="shared" si="21"/>
        <v>0</v>
      </c>
      <c r="AL23" s="41">
        <f t="shared" si="22"/>
        <v>0</v>
      </c>
      <c r="AM23" s="59">
        <f t="shared" si="23"/>
        <v>0</v>
      </c>
      <c r="AN23" s="6"/>
    </row>
    <row r="24" spans="1:40" ht="26.1" customHeight="1">
      <c r="A24" s="21">
        <v>16</v>
      </c>
      <c r="B24" s="2" t="s">
        <v>35</v>
      </c>
      <c r="C24" s="34" t="s">
        <v>56</v>
      </c>
      <c r="D24" s="47"/>
      <c r="E24" s="47" t="s">
        <v>57</v>
      </c>
      <c r="F24" s="47"/>
      <c r="G24" s="47" t="s">
        <v>58</v>
      </c>
      <c r="H24" s="47" t="s">
        <v>43</v>
      </c>
      <c r="I24" s="47" t="s">
        <v>56</v>
      </c>
      <c r="J24" s="47"/>
      <c r="K24" s="47" t="s">
        <v>57</v>
      </c>
      <c r="L24" s="47"/>
      <c r="M24" s="47" t="s">
        <v>58</v>
      </c>
      <c r="N24" s="37"/>
      <c r="O24" s="38"/>
      <c r="P24" s="41">
        <f t="shared" si="0"/>
        <v>0</v>
      </c>
      <c r="Q24" s="42">
        <f t="shared" si="1"/>
        <v>0</v>
      </c>
      <c r="R24" s="41">
        <f t="shared" si="2"/>
        <v>0</v>
      </c>
      <c r="S24" s="42">
        <f t="shared" si="3"/>
        <v>0</v>
      </c>
      <c r="T24" s="41">
        <f t="shared" si="4"/>
        <v>0</v>
      </c>
      <c r="U24" s="42">
        <f t="shared" si="5"/>
        <v>0</v>
      </c>
      <c r="V24" s="41">
        <f t="shared" si="6"/>
        <v>0</v>
      </c>
      <c r="W24" s="42">
        <f t="shared" si="7"/>
        <v>0</v>
      </c>
      <c r="X24" s="41">
        <f t="shared" si="8"/>
        <v>0</v>
      </c>
      <c r="Y24" s="42">
        <f t="shared" si="9"/>
        <v>0</v>
      </c>
      <c r="Z24" s="41">
        <f t="shared" si="10"/>
        <v>0</v>
      </c>
      <c r="AA24" s="42">
        <f t="shared" si="11"/>
        <v>0</v>
      </c>
      <c r="AB24" s="41">
        <f t="shared" si="12"/>
        <v>0</v>
      </c>
      <c r="AC24" s="42">
        <f t="shared" si="13"/>
        <v>0</v>
      </c>
      <c r="AD24" s="41">
        <f t="shared" si="14"/>
        <v>0</v>
      </c>
      <c r="AE24" s="42">
        <f t="shared" si="15"/>
        <v>0</v>
      </c>
      <c r="AF24" s="41">
        <f t="shared" si="16"/>
        <v>0</v>
      </c>
      <c r="AG24" s="42">
        <f t="shared" si="17"/>
        <v>0</v>
      </c>
      <c r="AH24" s="41">
        <f t="shared" si="18"/>
        <v>0</v>
      </c>
      <c r="AI24" s="42">
        <f t="shared" si="19"/>
        <v>0</v>
      </c>
      <c r="AJ24" s="41">
        <f t="shared" si="20"/>
        <v>0</v>
      </c>
      <c r="AK24" s="42">
        <f t="shared" si="21"/>
        <v>0</v>
      </c>
      <c r="AL24" s="41">
        <f t="shared" si="22"/>
        <v>0</v>
      </c>
      <c r="AM24" s="59">
        <f t="shared" si="23"/>
        <v>0</v>
      </c>
      <c r="AN24" s="6"/>
    </row>
    <row r="25" spans="1:40" ht="26.1" customHeight="1">
      <c r="A25" s="21">
        <v>17</v>
      </c>
      <c r="B25" s="2" t="s">
        <v>36</v>
      </c>
      <c r="C25" s="34" t="s">
        <v>56</v>
      </c>
      <c r="D25" s="47"/>
      <c r="E25" s="47" t="s">
        <v>57</v>
      </c>
      <c r="F25" s="47"/>
      <c r="G25" s="47" t="s">
        <v>58</v>
      </c>
      <c r="H25" s="47" t="s">
        <v>43</v>
      </c>
      <c r="I25" s="47" t="s">
        <v>56</v>
      </c>
      <c r="J25" s="47"/>
      <c r="K25" s="47" t="s">
        <v>57</v>
      </c>
      <c r="L25" s="47"/>
      <c r="M25" s="47" t="s">
        <v>58</v>
      </c>
      <c r="N25" s="37"/>
      <c r="O25" s="38"/>
      <c r="P25" s="41">
        <f t="shared" si="0"/>
        <v>0</v>
      </c>
      <c r="Q25" s="42">
        <f t="shared" si="1"/>
        <v>0</v>
      </c>
      <c r="R25" s="41">
        <f t="shared" si="2"/>
        <v>0</v>
      </c>
      <c r="S25" s="42">
        <f t="shared" si="3"/>
        <v>0</v>
      </c>
      <c r="T25" s="41">
        <f t="shared" si="4"/>
        <v>0</v>
      </c>
      <c r="U25" s="42">
        <f t="shared" si="5"/>
        <v>0</v>
      </c>
      <c r="V25" s="41">
        <f t="shared" si="6"/>
        <v>0</v>
      </c>
      <c r="W25" s="42">
        <f t="shared" si="7"/>
        <v>0</v>
      </c>
      <c r="X25" s="41">
        <f>IF(AND($D25=27,$F25&lt;=8,$J25=27,$L25&gt;=8),$N25,IF(AND($D25=27,$F25&lt;=8,$J25=28,$L25&lt;=3),$N25,0))</f>
        <v>0</v>
      </c>
      <c r="Y25" s="42">
        <f t="shared" si="9"/>
        <v>0</v>
      </c>
      <c r="Z25" s="41">
        <f t="shared" si="10"/>
        <v>0</v>
      </c>
      <c r="AA25" s="42">
        <f t="shared" si="11"/>
        <v>0</v>
      </c>
      <c r="AB25" s="41">
        <f t="shared" si="12"/>
        <v>0</v>
      </c>
      <c r="AC25" s="42">
        <f t="shared" si="13"/>
        <v>0</v>
      </c>
      <c r="AD25" s="41">
        <f t="shared" si="14"/>
        <v>0</v>
      </c>
      <c r="AE25" s="42">
        <f t="shared" si="15"/>
        <v>0</v>
      </c>
      <c r="AF25" s="41">
        <f t="shared" si="16"/>
        <v>0</v>
      </c>
      <c r="AG25" s="42">
        <f t="shared" si="17"/>
        <v>0</v>
      </c>
      <c r="AH25" s="41">
        <f t="shared" si="18"/>
        <v>0</v>
      </c>
      <c r="AI25" s="42">
        <f t="shared" si="19"/>
        <v>0</v>
      </c>
      <c r="AJ25" s="41">
        <f t="shared" si="20"/>
        <v>0</v>
      </c>
      <c r="AK25" s="42">
        <f t="shared" si="21"/>
        <v>0</v>
      </c>
      <c r="AL25" s="41">
        <f t="shared" si="22"/>
        <v>0</v>
      </c>
      <c r="AM25" s="59">
        <f t="shared" si="23"/>
        <v>0</v>
      </c>
      <c r="AN25" s="6"/>
    </row>
    <row r="26" spans="1:40" ht="26.1" customHeight="1">
      <c r="A26" s="21">
        <v>18</v>
      </c>
      <c r="B26" s="2" t="s">
        <v>37</v>
      </c>
      <c r="C26" s="34" t="s">
        <v>56</v>
      </c>
      <c r="D26" s="47"/>
      <c r="E26" s="47" t="s">
        <v>57</v>
      </c>
      <c r="F26" s="47"/>
      <c r="G26" s="47" t="s">
        <v>58</v>
      </c>
      <c r="H26" s="47" t="s">
        <v>43</v>
      </c>
      <c r="I26" s="47" t="s">
        <v>56</v>
      </c>
      <c r="J26" s="47"/>
      <c r="K26" s="47" t="s">
        <v>57</v>
      </c>
      <c r="L26" s="47"/>
      <c r="M26" s="47" t="s">
        <v>58</v>
      </c>
      <c r="N26" s="37"/>
      <c r="O26" s="38"/>
      <c r="P26" s="41">
        <f t="shared" si="0"/>
        <v>0</v>
      </c>
      <c r="Q26" s="42">
        <f t="shared" si="1"/>
        <v>0</v>
      </c>
      <c r="R26" s="41">
        <f t="shared" si="2"/>
        <v>0</v>
      </c>
      <c r="S26" s="42">
        <f t="shared" si="3"/>
        <v>0</v>
      </c>
      <c r="T26" s="41">
        <f t="shared" si="4"/>
        <v>0</v>
      </c>
      <c r="U26" s="42">
        <f t="shared" si="5"/>
        <v>0</v>
      </c>
      <c r="V26" s="41">
        <f t="shared" si="6"/>
        <v>0</v>
      </c>
      <c r="W26" s="42">
        <f t="shared" si="7"/>
        <v>0</v>
      </c>
      <c r="X26" s="41">
        <f t="shared" si="8"/>
        <v>0</v>
      </c>
      <c r="Y26" s="42">
        <f t="shared" si="9"/>
        <v>0</v>
      </c>
      <c r="Z26" s="41">
        <f t="shared" si="10"/>
        <v>0</v>
      </c>
      <c r="AA26" s="42">
        <f t="shared" si="11"/>
        <v>0</v>
      </c>
      <c r="AB26" s="41">
        <f t="shared" si="12"/>
        <v>0</v>
      </c>
      <c r="AC26" s="42">
        <f t="shared" si="13"/>
        <v>0</v>
      </c>
      <c r="AD26" s="41">
        <f t="shared" si="14"/>
        <v>0</v>
      </c>
      <c r="AE26" s="42">
        <f t="shared" si="15"/>
        <v>0</v>
      </c>
      <c r="AF26" s="41">
        <f t="shared" si="16"/>
        <v>0</v>
      </c>
      <c r="AG26" s="42">
        <f t="shared" si="17"/>
        <v>0</v>
      </c>
      <c r="AH26" s="41">
        <f t="shared" si="18"/>
        <v>0</v>
      </c>
      <c r="AI26" s="42">
        <f t="shared" si="19"/>
        <v>0</v>
      </c>
      <c r="AJ26" s="41">
        <f t="shared" si="20"/>
        <v>0</v>
      </c>
      <c r="AK26" s="42">
        <f t="shared" si="21"/>
        <v>0</v>
      </c>
      <c r="AL26" s="41">
        <f t="shared" si="22"/>
        <v>0</v>
      </c>
      <c r="AM26" s="59">
        <f t="shared" si="23"/>
        <v>0</v>
      </c>
      <c r="AN26" s="6"/>
    </row>
    <row r="27" spans="1:40" ht="26.1" customHeight="1">
      <c r="A27" s="21">
        <v>19</v>
      </c>
      <c r="B27" s="2" t="s">
        <v>38</v>
      </c>
      <c r="C27" s="34" t="s">
        <v>56</v>
      </c>
      <c r="D27" s="47"/>
      <c r="E27" s="47" t="s">
        <v>57</v>
      </c>
      <c r="F27" s="47"/>
      <c r="G27" s="47" t="s">
        <v>58</v>
      </c>
      <c r="H27" s="47" t="s">
        <v>43</v>
      </c>
      <c r="I27" s="47" t="s">
        <v>56</v>
      </c>
      <c r="J27" s="47"/>
      <c r="K27" s="47" t="s">
        <v>57</v>
      </c>
      <c r="L27" s="47"/>
      <c r="M27" s="47" t="s">
        <v>58</v>
      </c>
      <c r="N27" s="37"/>
      <c r="O27" s="38"/>
      <c r="P27" s="41">
        <f t="shared" si="0"/>
        <v>0</v>
      </c>
      <c r="Q27" s="42">
        <f t="shared" si="1"/>
        <v>0</v>
      </c>
      <c r="R27" s="41">
        <f t="shared" si="2"/>
        <v>0</v>
      </c>
      <c r="S27" s="42">
        <f t="shared" si="3"/>
        <v>0</v>
      </c>
      <c r="T27" s="41">
        <f t="shared" si="4"/>
        <v>0</v>
      </c>
      <c r="U27" s="42">
        <f t="shared" si="5"/>
        <v>0</v>
      </c>
      <c r="V27" s="41">
        <f t="shared" si="6"/>
        <v>0</v>
      </c>
      <c r="W27" s="42">
        <f t="shared" si="7"/>
        <v>0</v>
      </c>
      <c r="X27" s="41">
        <f t="shared" si="8"/>
        <v>0</v>
      </c>
      <c r="Y27" s="42">
        <f t="shared" si="9"/>
        <v>0</v>
      </c>
      <c r="Z27" s="41">
        <f t="shared" si="10"/>
        <v>0</v>
      </c>
      <c r="AA27" s="42">
        <f t="shared" si="11"/>
        <v>0</v>
      </c>
      <c r="AB27" s="41">
        <f t="shared" si="12"/>
        <v>0</v>
      </c>
      <c r="AC27" s="42">
        <f t="shared" si="13"/>
        <v>0</v>
      </c>
      <c r="AD27" s="41">
        <f t="shared" si="14"/>
        <v>0</v>
      </c>
      <c r="AE27" s="42">
        <f t="shared" si="15"/>
        <v>0</v>
      </c>
      <c r="AF27" s="41">
        <f t="shared" si="16"/>
        <v>0</v>
      </c>
      <c r="AG27" s="42">
        <f t="shared" si="17"/>
        <v>0</v>
      </c>
      <c r="AH27" s="41">
        <f t="shared" si="18"/>
        <v>0</v>
      </c>
      <c r="AI27" s="42">
        <f t="shared" si="19"/>
        <v>0</v>
      </c>
      <c r="AJ27" s="41">
        <f t="shared" si="20"/>
        <v>0</v>
      </c>
      <c r="AK27" s="42">
        <f t="shared" si="21"/>
        <v>0</v>
      </c>
      <c r="AL27" s="41">
        <f t="shared" si="22"/>
        <v>0</v>
      </c>
      <c r="AM27" s="59">
        <f t="shared" si="23"/>
        <v>0</v>
      </c>
      <c r="AN27" s="6"/>
    </row>
    <row r="28" spans="1:40" ht="26.1" customHeight="1" thickBot="1">
      <c r="A28" s="21">
        <v>20</v>
      </c>
      <c r="B28" s="2" t="s">
        <v>39</v>
      </c>
      <c r="C28" s="34" t="s">
        <v>56</v>
      </c>
      <c r="D28" s="47"/>
      <c r="E28" s="47" t="s">
        <v>57</v>
      </c>
      <c r="F28" s="47"/>
      <c r="G28" s="47" t="s">
        <v>58</v>
      </c>
      <c r="H28" s="47" t="s">
        <v>43</v>
      </c>
      <c r="I28" s="47" t="s">
        <v>56</v>
      </c>
      <c r="J28" s="47"/>
      <c r="K28" s="47" t="s">
        <v>57</v>
      </c>
      <c r="L28" s="47"/>
      <c r="M28" s="47" t="s">
        <v>58</v>
      </c>
      <c r="N28" s="39"/>
      <c r="O28" s="40"/>
      <c r="P28" s="60">
        <f t="shared" si="0"/>
        <v>0</v>
      </c>
      <c r="Q28" s="61">
        <f t="shared" si="1"/>
        <v>0</v>
      </c>
      <c r="R28" s="60">
        <f t="shared" si="2"/>
        <v>0</v>
      </c>
      <c r="S28" s="61">
        <f t="shared" si="3"/>
        <v>0</v>
      </c>
      <c r="T28" s="60">
        <f t="shared" si="4"/>
        <v>0</v>
      </c>
      <c r="U28" s="61">
        <f t="shared" si="5"/>
        <v>0</v>
      </c>
      <c r="V28" s="60">
        <f t="shared" si="6"/>
        <v>0</v>
      </c>
      <c r="W28" s="61">
        <f t="shared" si="7"/>
        <v>0</v>
      </c>
      <c r="X28" s="60">
        <f t="shared" si="8"/>
        <v>0</v>
      </c>
      <c r="Y28" s="61">
        <f t="shared" si="9"/>
        <v>0</v>
      </c>
      <c r="Z28" s="60">
        <f t="shared" si="10"/>
        <v>0</v>
      </c>
      <c r="AA28" s="61">
        <f t="shared" si="11"/>
        <v>0</v>
      </c>
      <c r="AB28" s="60">
        <f t="shared" si="12"/>
        <v>0</v>
      </c>
      <c r="AC28" s="61">
        <f t="shared" si="13"/>
        <v>0</v>
      </c>
      <c r="AD28" s="60">
        <f t="shared" si="14"/>
        <v>0</v>
      </c>
      <c r="AE28" s="61">
        <f t="shared" si="15"/>
        <v>0</v>
      </c>
      <c r="AF28" s="60">
        <f t="shared" si="16"/>
        <v>0</v>
      </c>
      <c r="AG28" s="61">
        <f t="shared" si="17"/>
        <v>0</v>
      </c>
      <c r="AH28" s="60">
        <f t="shared" si="18"/>
        <v>0</v>
      </c>
      <c r="AI28" s="61">
        <f t="shared" si="19"/>
        <v>0</v>
      </c>
      <c r="AJ28" s="60">
        <f t="shared" si="20"/>
        <v>0</v>
      </c>
      <c r="AK28" s="61">
        <f t="shared" si="21"/>
        <v>0</v>
      </c>
      <c r="AL28" s="60">
        <f t="shared" si="22"/>
        <v>0</v>
      </c>
      <c r="AM28" s="62">
        <f t="shared" si="23"/>
        <v>0</v>
      </c>
      <c r="AN28" s="6"/>
    </row>
    <row r="29" spans="1:40" ht="26.1" customHeight="1" thickBot="1">
      <c r="A29" s="358" t="s">
        <v>59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59"/>
      <c r="L29" s="359"/>
      <c r="M29" s="360"/>
      <c r="N29" s="361">
        <f>(SUM(N9:N28)*60+SUM(O9:O28))/60</f>
        <v>0</v>
      </c>
      <c r="O29" s="362"/>
      <c r="P29" s="307">
        <f>(SUM(P9:P28)*60+SUM(Q9:Q28))/60</f>
        <v>0</v>
      </c>
      <c r="Q29" s="308"/>
      <c r="R29" s="307">
        <f>(SUM(R9:R28)*60+SUM(S9:S28))/60</f>
        <v>0</v>
      </c>
      <c r="S29" s="308"/>
      <c r="T29" s="307">
        <f>(SUM(T9:T28)*60+SUM(U9:U28))/60</f>
        <v>0</v>
      </c>
      <c r="U29" s="308"/>
      <c r="V29" s="307">
        <f>(SUM(V9:V28)*60+SUM(W9:W28))/60</f>
        <v>0</v>
      </c>
      <c r="W29" s="308"/>
      <c r="X29" s="307">
        <f>(SUM(X9:X28)*60+SUM(Y9:Y28))/60</f>
        <v>0</v>
      </c>
      <c r="Y29" s="308"/>
      <c r="Z29" s="307">
        <f>(SUM(Z9:Z28)*60+SUM(AA9:AA28))/60</f>
        <v>0</v>
      </c>
      <c r="AA29" s="308"/>
      <c r="AB29" s="307">
        <f>(SUM(AB9:AB28)*60+SUM(AC9:AC28))/60</f>
        <v>0</v>
      </c>
      <c r="AC29" s="308"/>
      <c r="AD29" s="307">
        <f>(SUM(AD9:AD28)*60+SUM(AE9:AE28))/60</f>
        <v>0</v>
      </c>
      <c r="AE29" s="308"/>
      <c r="AF29" s="307">
        <f>(SUM(AF9:AF28)*60+SUM(AG9:AG28))/60</f>
        <v>0</v>
      </c>
      <c r="AG29" s="308"/>
      <c r="AH29" s="307">
        <f>(SUM(AH9:AH28)*60+SUM(AI9:AI28))/60</f>
        <v>0</v>
      </c>
      <c r="AI29" s="308"/>
      <c r="AJ29" s="348">
        <f>(SUM(AJ9:AJ28)*60+SUM(AK9:AK28))/60</f>
        <v>0</v>
      </c>
      <c r="AK29" s="308"/>
      <c r="AL29" s="307">
        <f>(SUM(AL9:AL28)*60+SUM(AM9:AM28))/60</f>
        <v>0</v>
      </c>
      <c r="AM29" s="308"/>
      <c r="AN29" s="6"/>
    </row>
    <row r="30" spans="1:40" ht="26.1" customHeight="1" thickBot="1">
      <c r="A30" s="363" t="s">
        <v>60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64"/>
      <c r="L30" s="364"/>
      <c r="M30" s="365"/>
      <c r="N30" s="366">
        <v>173</v>
      </c>
      <c r="O30" s="367"/>
      <c r="P30" s="368">
        <f>$N30</f>
        <v>173</v>
      </c>
      <c r="Q30" s="369"/>
      <c r="R30" s="370">
        <f>$N30</f>
        <v>173</v>
      </c>
      <c r="S30" s="369"/>
      <c r="T30" s="370">
        <f>$N30</f>
        <v>173</v>
      </c>
      <c r="U30" s="369"/>
      <c r="V30" s="370">
        <f>$N30</f>
        <v>173</v>
      </c>
      <c r="W30" s="369"/>
      <c r="X30" s="370">
        <f>$N30</f>
        <v>173</v>
      </c>
      <c r="Y30" s="369"/>
      <c r="Z30" s="370">
        <f>$N30</f>
        <v>173</v>
      </c>
      <c r="AA30" s="369"/>
      <c r="AB30" s="370">
        <f>$N30</f>
        <v>173</v>
      </c>
      <c r="AC30" s="369"/>
      <c r="AD30" s="370">
        <f>$N30</f>
        <v>173</v>
      </c>
      <c r="AE30" s="369"/>
      <c r="AF30" s="370">
        <f>$N30</f>
        <v>173</v>
      </c>
      <c r="AG30" s="369"/>
      <c r="AH30" s="370">
        <f>$N30</f>
        <v>173</v>
      </c>
      <c r="AI30" s="369"/>
      <c r="AJ30" s="368">
        <f>$N30</f>
        <v>173</v>
      </c>
      <c r="AK30" s="369"/>
      <c r="AL30" s="370">
        <f>$N30</f>
        <v>173</v>
      </c>
      <c r="AM30" s="369"/>
      <c r="AN30" s="6"/>
    </row>
    <row r="31" spans="1:40" ht="26.1" customHeight="1">
      <c r="A31" s="339" t="s">
        <v>61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1"/>
      <c r="N31" s="307">
        <f>IF(ISERROR(ROUNDDOWN(N29/N30,1))=FALSE,ROUNDDOWN(N29/N30,1),0)</f>
        <v>0</v>
      </c>
      <c r="O31" s="308"/>
      <c r="P31" s="371">
        <f>IF(ISERROR(ROUNDDOWN(P29/P30,1))=FALSE,ROUNDDOWN(P29/P30,1),0)</f>
        <v>0</v>
      </c>
      <c r="Q31" s="372"/>
      <c r="R31" s="370">
        <f>IF(ISERROR(ROUNDDOWN(R29/R30,1))=FALSE,ROUNDDOWN(R29/R30,1),0)</f>
        <v>0</v>
      </c>
      <c r="S31" s="369"/>
      <c r="T31" s="370">
        <f>IF(ISERROR(ROUNDDOWN(T29/T30,1))=FALSE,ROUNDDOWN(T29/T30,1),0)</f>
        <v>0</v>
      </c>
      <c r="U31" s="369"/>
      <c r="V31" s="370">
        <f>IF(ISERROR(ROUNDDOWN(V29/V30,1))=FALSE,ROUNDDOWN(V29/V30,1),0)</f>
        <v>0</v>
      </c>
      <c r="W31" s="369"/>
      <c r="X31" s="370">
        <f>IF(ISERROR(ROUNDDOWN(X29/X30,1))=FALSE,ROUNDDOWN(X29/X30,1),0)</f>
        <v>0</v>
      </c>
      <c r="Y31" s="369"/>
      <c r="Z31" s="370">
        <f>IF(ISERROR(ROUNDDOWN(Z29/Z30,1))=FALSE,ROUNDDOWN(Z29/Z30,1),0)</f>
        <v>0</v>
      </c>
      <c r="AA31" s="369"/>
      <c r="AB31" s="370">
        <f>IF(ISERROR(ROUNDDOWN(AB29/AB30,1))=FALSE,ROUNDDOWN(AB29/AB30,1),0)</f>
        <v>0</v>
      </c>
      <c r="AC31" s="369"/>
      <c r="AD31" s="370">
        <f>IF(ISERROR(ROUNDDOWN(AD29/AD30,1))=FALSE,ROUNDDOWN(AD29/AD30,1),0)</f>
        <v>0</v>
      </c>
      <c r="AE31" s="369"/>
      <c r="AF31" s="370">
        <f>IF(ISERROR(ROUNDDOWN(AF29/AF30,1))=FALSE,ROUNDDOWN(AF29/AF30,1),0)</f>
        <v>0</v>
      </c>
      <c r="AG31" s="369"/>
      <c r="AH31" s="370">
        <f>IF(ISERROR(ROUNDDOWN(AH29/AH30,1))=FALSE,ROUNDDOWN(AH29/AH30,1),0)</f>
        <v>0</v>
      </c>
      <c r="AI31" s="369"/>
      <c r="AJ31" s="368">
        <f>IF(ISERROR(ROUNDDOWN(AJ29/AJ30,1))=FALSE,ROUNDDOWN(AJ29/AJ30,1),0)</f>
        <v>0</v>
      </c>
      <c r="AK31" s="369"/>
      <c r="AL31" s="370">
        <f>IF(ISERROR(ROUNDDOWN(AL29/AL30,1))=FALSE,ROUNDDOWN(AL29/AL30,1),0)</f>
        <v>0</v>
      </c>
      <c r="AM31" s="369"/>
      <c r="AN31" s="6"/>
    </row>
    <row r="32" spans="1:40">
      <c r="AN32" s="7"/>
    </row>
    <row r="33" spans="4:40">
      <c r="AN33" s="7"/>
    </row>
    <row r="34" spans="4:40">
      <c r="AN34" s="7"/>
    </row>
    <row r="35" spans="4:40">
      <c r="AN35" s="7"/>
    </row>
    <row r="36" spans="4:40">
      <c r="AN36" s="7"/>
    </row>
    <row r="37" spans="4:40">
      <c r="AN37" s="7"/>
    </row>
    <row r="38" spans="4:40">
      <c r="D38" s="1">
        <v>27</v>
      </c>
    </row>
    <row r="39" spans="4:40">
      <c r="D39" s="1">
        <v>28</v>
      </c>
    </row>
    <row r="41" spans="4:40">
      <c r="E41" s="1">
        <v>4</v>
      </c>
    </row>
    <row r="42" spans="4:40">
      <c r="E42" s="1">
        <v>5</v>
      </c>
    </row>
    <row r="43" spans="4:40">
      <c r="E43" s="1">
        <v>6</v>
      </c>
    </row>
    <row r="44" spans="4:40">
      <c r="E44" s="1">
        <v>7</v>
      </c>
    </row>
    <row r="45" spans="4:40">
      <c r="E45" s="1">
        <v>8</v>
      </c>
    </row>
    <row r="46" spans="4:40">
      <c r="E46" s="1">
        <v>9</v>
      </c>
    </row>
    <row r="47" spans="4:40">
      <c r="E47" s="1">
        <v>10</v>
      </c>
    </row>
    <row r="48" spans="4:40">
      <c r="E48" s="1">
        <v>11</v>
      </c>
    </row>
    <row r="49" spans="5:5">
      <c r="E49" s="1">
        <v>12</v>
      </c>
    </row>
    <row r="50" spans="5:5">
      <c r="E50" s="1">
        <v>1</v>
      </c>
    </row>
    <row r="51" spans="5:5">
      <c r="E51" s="1">
        <v>2</v>
      </c>
    </row>
    <row r="52" spans="5:5">
      <c r="E52" s="1">
        <v>3</v>
      </c>
    </row>
  </sheetData>
  <sheetProtection password="CAB1" sheet="1" objects="1" scenarios="1"/>
  <mergeCells count="64">
    <mergeCell ref="AD31:AE31"/>
    <mergeCell ref="AF31:AG31"/>
    <mergeCell ref="AL30:AM30"/>
    <mergeCell ref="AJ31:AK31"/>
    <mergeCell ref="AL31:AM31"/>
    <mergeCell ref="Z30:AA30"/>
    <mergeCell ref="AB30:AC30"/>
    <mergeCell ref="AD30:AE30"/>
    <mergeCell ref="AF30:AG30"/>
    <mergeCell ref="A31:M31"/>
    <mergeCell ref="N31:O31"/>
    <mergeCell ref="P31:Q31"/>
    <mergeCell ref="R31:S31"/>
    <mergeCell ref="T31:U31"/>
    <mergeCell ref="AH31:AI31"/>
    <mergeCell ref="V31:W31"/>
    <mergeCell ref="X31:Y31"/>
    <mergeCell ref="Z31:AA31"/>
    <mergeCell ref="AB31:AC31"/>
    <mergeCell ref="AH29:AI29"/>
    <mergeCell ref="AJ29:AK29"/>
    <mergeCell ref="AD29:AE29"/>
    <mergeCell ref="AF29:AG29"/>
    <mergeCell ref="AH30:AI30"/>
    <mergeCell ref="AJ30:AK30"/>
    <mergeCell ref="AL29:AM29"/>
    <mergeCell ref="A30:M30"/>
    <mergeCell ref="N30:O30"/>
    <mergeCell ref="P30:Q30"/>
    <mergeCell ref="R30:S30"/>
    <mergeCell ref="T30:U30"/>
    <mergeCell ref="V30:W30"/>
    <mergeCell ref="X30:Y30"/>
    <mergeCell ref="Z29:AA29"/>
    <mergeCell ref="AB29:AC29"/>
    <mergeCell ref="AH7:AI7"/>
    <mergeCell ref="AJ7:AK7"/>
    <mergeCell ref="AL7:AM7"/>
    <mergeCell ref="A29:M29"/>
    <mergeCell ref="N29:O29"/>
    <mergeCell ref="P29:Q29"/>
    <mergeCell ref="R29:S29"/>
    <mergeCell ref="T29:U29"/>
    <mergeCell ref="V29:W29"/>
    <mergeCell ref="X29:Y29"/>
    <mergeCell ref="T7:U7"/>
    <mergeCell ref="Z7:AA7"/>
    <mergeCell ref="AB7:AC7"/>
    <mergeCell ref="AD7:AE7"/>
    <mergeCell ref="AF7:AG7"/>
    <mergeCell ref="B4:Q4"/>
    <mergeCell ref="V4:Y4"/>
    <mergeCell ref="V7:W7"/>
    <mergeCell ref="X7:Y7"/>
    <mergeCell ref="A2:B2"/>
    <mergeCell ref="C2:O2"/>
    <mergeCell ref="V2:Y2"/>
    <mergeCell ref="P3:S3"/>
    <mergeCell ref="V3:Y3"/>
    <mergeCell ref="A6:A8"/>
    <mergeCell ref="B6:B8"/>
    <mergeCell ref="C6:M8"/>
    <mergeCell ref="P7:Q7"/>
    <mergeCell ref="R7:S7"/>
  </mergeCells>
  <phoneticPr fontId="1"/>
  <dataValidations count="2">
    <dataValidation type="list" allowBlank="1" showInputMessage="1" showErrorMessage="1" sqref="D9:D28 J9:J28" xr:uid="{5FBF749D-ABF6-437A-9AB0-297585519E0C}">
      <formula1>$D$38:$D$39</formula1>
    </dataValidation>
    <dataValidation type="list" allowBlank="1" showInputMessage="1" showErrorMessage="1" sqref="F9:F28 L9:L28" xr:uid="{8C5A78DC-39D8-42A3-BBDA-5D1071C75CF3}">
      <formula1>$E$41:$E$52</formula1>
    </dataValidation>
  </dataValidations>
  <pageMargins left="0.7" right="0.7" top="0.75" bottom="0.75" header="0.3" footer="0.3"/>
  <pageSetup paperSize="9" scale="3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16</vt:i4>
      </vt:variant>
    </vt:vector>
  </HeadingPairs>
  <TitlesOfParts>
    <vt:vector size="21" baseType="lpstr">
      <vt:lpstr>【京都市集計用】</vt:lpstr>
      <vt:lpstr>様式１</vt:lpstr>
      <vt:lpstr>様式２（専従の常勤）</vt:lpstr>
      <vt:lpstr>様式３（非専従の常勤＋非常勤）</vt:lpstr>
      <vt:lpstr>Sheet2</vt:lpstr>
      <vt:lpstr>様式１!_0歳児③4</vt:lpstr>
      <vt:lpstr>様式１!_1歳児③4</vt:lpstr>
      <vt:lpstr>様式１!_2歳児③4</vt:lpstr>
      <vt:lpstr>様式１!_3歳児②4</vt:lpstr>
      <vt:lpstr>様式１!_4歳児②4</vt:lpstr>
      <vt:lpstr>様式１!_5歳児②4</vt:lpstr>
      <vt:lpstr>Sheet2!Print_Area</vt:lpstr>
      <vt:lpstr>様式１!Print_Area</vt:lpstr>
      <vt:lpstr>'様式２（専従の常勤）'!Print_Area</vt:lpstr>
      <vt:lpstr>'様式３（非専従の常勤＋非常勤）'!Print_Area</vt:lpstr>
      <vt:lpstr>様式１!障0歳児③4</vt:lpstr>
      <vt:lpstr>様式１!障1歳児③4</vt:lpstr>
      <vt:lpstr>様式１!障2歳児③4</vt:lpstr>
      <vt:lpstr>様式１!障3歳児②4</vt:lpstr>
      <vt:lpstr>様式１!障4歳児②4</vt:lpstr>
      <vt:lpstr>様式１!障5歳児②4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 修</dc:creator>
  <cp:lastModifiedBy>Hiroi</cp:lastModifiedBy>
  <cp:lastPrinted>2021-04-21T10:19:17Z</cp:lastPrinted>
  <dcterms:created xsi:type="dcterms:W3CDTF">2004-04-07T04:46:17Z</dcterms:created>
  <dcterms:modified xsi:type="dcterms:W3CDTF">2026-06-09T06:51:59Z</dcterms:modified>
</cp:coreProperties>
</file>