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０４民営保育施設\◎新フォルダ「運営担当」◎\58_職員配置確認\R08\00_配置状況確認書【様式】\★HP掲載用\"/>
    </mc:Choice>
  </mc:AlternateContent>
  <xr:revisionPtr revIDLastSave="0" documentId="13_ncr:1_{2C6507CD-25FF-4ED2-A425-52AC6E285548}" xr6:coauthVersionLast="47" xr6:coauthVersionMax="47" xr10:uidLastSave="{00000000-0000-0000-0000-000000000000}"/>
  <bookViews>
    <workbookView xWindow="-120" yWindow="-120" windowWidth="29040" windowHeight="15720" tabRatio="602" activeTab="1" xr2:uid="{B36DD1DF-6346-4D74-8832-F6150A6F5E1D}"/>
  </bookViews>
  <sheets>
    <sheet name="【京都市集計用】" sheetId="69" r:id="rId1"/>
    <sheet name="様式１" sheetId="64" r:id="rId2"/>
    <sheet name="様式２（専従の常勤）" sheetId="68" r:id="rId3"/>
    <sheet name="様式３（非専従の常勤＋非常勤）" sheetId="66" r:id="rId4"/>
    <sheet name="Sheet2" sheetId="67" state="hidden" r:id="rId5"/>
  </sheets>
  <definedNames>
    <definedName name="_xlnm.Print_Area" localSheetId="4">Sheet2!$A$1:$AM$35</definedName>
    <definedName name="_xlnm.Print_Area" localSheetId="1">様式１!$A$1:$AC$18</definedName>
    <definedName name="_xlnm.Print_Area" localSheetId="2">'様式２（専従の常勤）'!$A$1:$R$60</definedName>
    <definedName name="_xlnm.Print_Area" localSheetId="3">'様式３（非専従の常勤＋非常勤）'!$A$1:$AK$35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9" l="1"/>
  <c r="K2" i="69"/>
  <c r="X18" i="64"/>
  <c r="X17" i="64"/>
  <c r="X16" i="64"/>
  <c r="X15" i="64"/>
  <c r="X14" i="64"/>
  <c r="X13" i="64"/>
  <c r="X12" i="64"/>
  <c r="X11" i="64"/>
  <c r="X10" i="64"/>
  <c r="X9" i="64"/>
  <c r="X8" i="64"/>
  <c r="X7" i="64"/>
  <c r="W18" i="64"/>
  <c r="W17" i="64"/>
  <c r="W16" i="64"/>
  <c r="W15" i="64"/>
  <c r="W14" i="64"/>
  <c r="W13" i="64"/>
  <c r="W12" i="64"/>
  <c r="W11" i="64"/>
  <c r="W10" i="64"/>
  <c r="W9" i="64"/>
  <c r="W8" i="64"/>
  <c r="W7" i="64"/>
  <c r="R56" i="68"/>
  <c r="Q56" i="68"/>
  <c r="P56" i="68"/>
  <c r="O56" i="68"/>
  <c r="N56" i="68"/>
  <c r="M56" i="68"/>
  <c r="L56" i="68"/>
  <c r="K56" i="68"/>
  <c r="J56" i="68"/>
  <c r="I56" i="68"/>
  <c r="H56" i="68"/>
  <c r="G56" i="68"/>
  <c r="T40" i="68"/>
  <c r="J45" i="68"/>
  <c r="J46" i="68"/>
  <c r="V10" i="64"/>
  <c r="N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M18" i="64"/>
  <c r="N18" i="64"/>
  <c r="D2" i="69"/>
  <c r="M17" i="64"/>
  <c r="M16" i="64"/>
  <c r="M15" i="64"/>
  <c r="M14" i="64"/>
  <c r="M13" i="64"/>
  <c r="N13" i="64"/>
  <c r="M12" i="64"/>
  <c r="N12" i="64"/>
  <c r="M11" i="64"/>
  <c r="N11" i="64"/>
  <c r="M10" i="64"/>
  <c r="N10" i="64"/>
  <c r="M9" i="64"/>
  <c r="N9" i="64"/>
  <c r="M8" i="64"/>
  <c r="N8" i="64"/>
  <c r="M7" i="64"/>
  <c r="N7" i="64"/>
  <c r="O33" i="68"/>
  <c r="N33" i="68"/>
  <c r="M33" i="68"/>
  <c r="R16" i="64"/>
  <c r="L33" i="68"/>
  <c r="K33" i="68"/>
  <c r="J33" i="68"/>
  <c r="I33" i="68"/>
  <c r="H33" i="68"/>
  <c r="R11" i="64"/>
  <c r="G33" i="68"/>
  <c r="R10" i="64"/>
  <c r="F33" i="68"/>
  <c r="E33" i="68"/>
  <c r="R8" i="64"/>
  <c r="D33" i="68"/>
  <c r="R7" i="64"/>
  <c r="F18" i="68"/>
  <c r="G18" i="68"/>
  <c r="H18" i="68"/>
  <c r="O11" i="64"/>
  <c r="I18" i="68"/>
  <c r="J18" i="68"/>
  <c r="K18" i="68"/>
  <c r="L18" i="68"/>
  <c r="M18" i="68"/>
  <c r="O16" i="64"/>
  <c r="N18" i="68"/>
  <c r="O18" i="68"/>
  <c r="E18" i="68"/>
  <c r="O8" i="64"/>
  <c r="D18" i="68"/>
  <c r="O7" i="64"/>
  <c r="R44" i="68"/>
  <c r="U18" i="64"/>
  <c r="H2" i="69"/>
  <c r="I44" i="68"/>
  <c r="J44" i="68"/>
  <c r="K44" i="68"/>
  <c r="L44" i="68"/>
  <c r="M44" i="68"/>
  <c r="N44" i="68"/>
  <c r="U14" i="64"/>
  <c r="O44" i="68"/>
  <c r="P44" i="68"/>
  <c r="U16" i="64"/>
  <c r="Q44" i="68"/>
  <c r="H44" i="68"/>
  <c r="U8" i="64"/>
  <c r="G44" i="68"/>
  <c r="U7" i="64"/>
  <c r="C2" i="69"/>
  <c r="B2" i="69"/>
  <c r="C1" i="66"/>
  <c r="C1" i="68"/>
  <c r="R9" i="64"/>
  <c r="T25" i="66"/>
  <c r="AF16" i="66"/>
  <c r="N10" i="66"/>
  <c r="C2" i="68"/>
  <c r="O17" i="64"/>
  <c r="R18" i="64"/>
  <c r="R17" i="64"/>
  <c r="R15" i="64"/>
  <c r="R14" i="64"/>
  <c r="R13" i="64"/>
  <c r="R12" i="64"/>
  <c r="U17" i="64"/>
  <c r="U15" i="64"/>
  <c r="U13" i="64"/>
  <c r="U12" i="64"/>
  <c r="U11" i="64"/>
  <c r="U10" i="64"/>
  <c r="U9" i="64"/>
  <c r="O18" i="64"/>
  <c r="E2" i="69"/>
  <c r="O15" i="64"/>
  <c r="O14" i="64"/>
  <c r="O13" i="64"/>
  <c r="O12" i="64"/>
  <c r="O10" i="64"/>
  <c r="O9" i="64"/>
  <c r="I7" i="64"/>
  <c r="N24" i="66"/>
  <c r="AK30" i="66"/>
  <c r="AJ30" i="66"/>
  <c r="AI30" i="66"/>
  <c r="AH30" i="66"/>
  <c r="AG30" i="66"/>
  <c r="AF30" i="66"/>
  <c r="AE30" i="66"/>
  <c r="AD30" i="66"/>
  <c r="AC30" i="66"/>
  <c r="AB30" i="66"/>
  <c r="AA30" i="66"/>
  <c r="Z30" i="66"/>
  <c r="Y30" i="66"/>
  <c r="X30" i="66"/>
  <c r="W30" i="66"/>
  <c r="V30" i="66"/>
  <c r="U30" i="66"/>
  <c r="T30" i="66"/>
  <c r="S30" i="66"/>
  <c r="R30" i="66"/>
  <c r="Q30" i="66"/>
  <c r="P30" i="66"/>
  <c r="O30" i="66"/>
  <c r="N30" i="66"/>
  <c r="AK29" i="66"/>
  <c r="AJ29" i="66"/>
  <c r="AI29" i="66"/>
  <c r="AH29" i="66"/>
  <c r="AG29" i="66"/>
  <c r="AF29" i="66"/>
  <c r="AE29" i="66"/>
  <c r="AD29" i="66"/>
  <c r="AC29" i="66"/>
  <c r="AB29" i="66"/>
  <c r="AA29" i="66"/>
  <c r="Z29" i="66"/>
  <c r="Y29" i="66"/>
  <c r="X29" i="66"/>
  <c r="W29" i="66"/>
  <c r="V29" i="66"/>
  <c r="U29" i="66"/>
  <c r="T29" i="66"/>
  <c r="S29" i="66"/>
  <c r="R29" i="66"/>
  <c r="Q29" i="66"/>
  <c r="P29" i="66"/>
  <c r="O29" i="66"/>
  <c r="N29" i="66"/>
  <c r="AK28" i="66"/>
  <c r="AJ28" i="66"/>
  <c r="AI28" i="66"/>
  <c r="AH28" i="66"/>
  <c r="AG28" i="66"/>
  <c r="AF28" i="66"/>
  <c r="AE28" i="66"/>
  <c r="AD28" i="66"/>
  <c r="AC28" i="66"/>
  <c r="AB28" i="66"/>
  <c r="AA28" i="66"/>
  <c r="Z28" i="66"/>
  <c r="Y28" i="66"/>
  <c r="X28" i="66"/>
  <c r="W28" i="66"/>
  <c r="V28" i="66"/>
  <c r="U28" i="66"/>
  <c r="T28" i="66"/>
  <c r="S28" i="66"/>
  <c r="R28" i="66"/>
  <c r="Q28" i="66"/>
  <c r="P28" i="66"/>
  <c r="O28" i="66"/>
  <c r="N28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AK26" i="66"/>
  <c r="AJ26" i="66"/>
  <c r="AI26" i="66"/>
  <c r="AH26" i="66"/>
  <c r="AG26" i="66"/>
  <c r="AF26" i="66"/>
  <c r="AE26" i="66"/>
  <c r="AD26" i="66"/>
  <c r="AC26" i="66"/>
  <c r="AB26" i="66"/>
  <c r="AA26" i="66"/>
  <c r="Z26" i="66"/>
  <c r="Y26" i="66"/>
  <c r="X26" i="66"/>
  <c r="W26" i="66"/>
  <c r="V26" i="66"/>
  <c r="U26" i="66"/>
  <c r="T26" i="66"/>
  <c r="S26" i="66"/>
  <c r="R26" i="66"/>
  <c r="Q26" i="66"/>
  <c r="P26" i="66"/>
  <c r="S8" i="64"/>
  <c r="O26" i="66"/>
  <c r="N26" i="66"/>
  <c r="AK25" i="66"/>
  <c r="AJ25" i="66"/>
  <c r="AI25" i="66"/>
  <c r="AH25" i="66"/>
  <c r="AG25" i="66"/>
  <c r="AF25" i="66"/>
  <c r="S16" i="64"/>
  <c r="AE25" i="66"/>
  <c r="AD25" i="66"/>
  <c r="AC25" i="66"/>
  <c r="AB25" i="66"/>
  <c r="S14" i="64"/>
  <c r="AA25" i="66"/>
  <c r="Z25" i="66"/>
  <c r="Y25" i="66"/>
  <c r="X25" i="66"/>
  <c r="W25" i="66"/>
  <c r="V25" i="66"/>
  <c r="U25" i="66"/>
  <c r="S25" i="66"/>
  <c r="R25" i="66"/>
  <c r="S9" i="64"/>
  <c r="Q25" i="66"/>
  <c r="P25" i="66"/>
  <c r="O25" i="66"/>
  <c r="N25" i="66"/>
  <c r="AK24" i="66"/>
  <c r="AJ24" i="66"/>
  <c r="AI24" i="66"/>
  <c r="AH24" i="66"/>
  <c r="AG24" i="66"/>
  <c r="AF24" i="66"/>
  <c r="AE24" i="66"/>
  <c r="AD24" i="66"/>
  <c r="S15" i="64"/>
  <c r="AC24" i="66"/>
  <c r="AB24" i="66"/>
  <c r="AA24" i="66"/>
  <c r="Z24" i="66"/>
  <c r="Z31" i="66"/>
  <c r="Z32" i="66"/>
  <c r="T13" i="64"/>
  <c r="Y24" i="66"/>
  <c r="X24" i="66"/>
  <c r="X31" i="66"/>
  <c r="X32" i="66"/>
  <c r="T12" i="64"/>
  <c r="W24" i="66"/>
  <c r="V24" i="66"/>
  <c r="V31" i="66"/>
  <c r="V32" i="66"/>
  <c r="T11" i="64"/>
  <c r="U24" i="66"/>
  <c r="T24" i="66"/>
  <c r="S24" i="66"/>
  <c r="R24" i="66"/>
  <c r="Q24" i="66"/>
  <c r="P24" i="66"/>
  <c r="O24" i="66"/>
  <c r="AK16" i="66"/>
  <c r="AJ16" i="66"/>
  <c r="AI16" i="66"/>
  <c r="AH16" i="66"/>
  <c r="AG16" i="66"/>
  <c r="AE16" i="66"/>
  <c r="AD16" i="66"/>
  <c r="AC16" i="66"/>
  <c r="AB16" i="66"/>
  <c r="AA16" i="66"/>
  <c r="Z16" i="66"/>
  <c r="Y16" i="66"/>
  <c r="X16" i="66"/>
  <c r="W16" i="66"/>
  <c r="V16" i="66"/>
  <c r="U16" i="66"/>
  <c r="T16" i="66"/>
  <c r="S16" i="66"/>
  <c r="R16" i="66"/>
  <c r="Q16" i="66"/>
  <c r="P16" i="66"/>
  <c r="O16" i="66"/>
  <c r="N16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AK14" i="66"/>
  <c r="AJ14" i="66"/>
  <c r="AI14" i="66"/>
  <c r="AH14" i="66"/>
  <c r="AG14" i="66"/>
  <c r="AF14" i="66"/>
  <c r="AE14" i="66"/>
  <c r="AD14" i="66"/>
  <c r="AC14" i="66"/>
  <c r="AB14" i="66"/>
  <c r="AA14" i="66"/>
  <c r="Z14" i="66"/>
  <c r="Y14" i="66"/>
  <c r="X14" i="66"/>
  <c r="W14" i="66"/>
  <c r="V14" i="66"/>
  <c r="U14" i="66"/>
  <c r="T14" i="66"/>
  <c r="S14" i="66"/>
  <c r="R14" i="66"/>
  <c r="Q14" i="66"/>
  <c r="P14" i="66"/>
  <c r="O14" i="66"/>
  <c r="N14" i="66"/>
  <c r="AK13" i="66"/>
  <c r="AJ13" i="66"/>
  <c r="AI13" i="66"/>
  <c r="AH13" i="66"/>
  <c r="AG13" i="66"/>
  <c r="AF13" i="66"/>
  <c r="AE13" i="66"/>
  <c r="AD13" i="66"/>
  <c r="AC13" i="66"/>
  <c r="AB13" i="66"/>
  <c r="AA13" i="66"/>
  <c r="Z13" i="66"/>
  <c r="Y13" i="66"/>
  <c r="X13" i="66"/>
  <c r="W13" i="66"/>
  <c r="V13" i="66"/>
  <c r="U13" i="66"/>
  <c r="T13" i="66"/>
  <c r="S13" i="66"/>
  <c r="R13" i="66"/>
  <c r="Q13" i="66"/>
  <c r="P13" i="66"/>
  <c r="O13" i="66"/>
  <c r="N13" i="66"/>
  <c r="AK12" i="66"/>
  <c r="AJ12" i="66"/>
  <c r="AI12" i="66"/>
  <c r="AH12" i="66"/>
  <c r="AG12" i="66"/>
  <c r="AF12" i="66"/>
  <c r="AE12" i="66"/>
  <c r="AD12" i="66"/>
  <c r="AC12" i="66"/>
  <c r="AB12" i="66"/>
  <c r="AA12" i="66"/>
  <c r="Z12" i="66"/>
  <c r="Y12" i="66"/>
  <c r="X12" i="66"/>
  <c r="W12" i="66"/>
  <c r="V12" i="66"/>
  <c r="U12" i="66"/>
  <c r="T12" i="66"/>
  <c r="S12" i="66"/>
  <c r="R12" i="66"/>
  <c r="Q12" i="66"/>
  <c r="P12" i="66"/>
  <c r="O12" i="66"/>
  <c r="N12" i="66"/>
  <c r="AK11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R17" i="66"/>
  <c r="R18" i="66"/>
  <c r="Q9" i="64"/>
  <c r="Q11" i="66"/>
  <c r="P11" i="66"/>
  <c r="O11" i="66"/>
  <c r="N11" i="66"/>
  <c r="N17" i="66"/>
  <c r="N18" i="66"/>
  <c r="Q7" i="64"/>
  <c r="AK10" i="66"/>
  <c r="AJ10" i="66"/>
  <c r="AI10" i="66"/>
  <c r="AH10" i="66"/>
  <c r="AG10" i="66"/>
  <c r="AF10" i="66"/>
  <c r="P16" i="64"/>
  <c r="AE10" i="66"/>
  <c r="AD10" i="66"/>
  <c r="P15" i="64"/>
  <c r="AC10" i="66"/>
  <c r="AB10" i="66"/>
  <c r="P14" i="64"/>
  <c r="AA10" i="66"/>
  <c r="Z10" i="66"/>
  <c r="P13" i="64"/>
  <c r="Y10" i="66"/>
  <c r="X10" i="66"/>
  <c r="W10" i="66"/>
  <c r="V10" i="66"/>
  <c r="V17" i="66"/>
  <c r="V18" i="66"/>
  <c r="Q11" i="64"/>
  <c r="U10" i="66"/>
  <c r="T10" i="66"/>
  <c r="P10" i="64"/>
  <c r="S10" i="66"/>
  <c r="R10" i="66"/>
  <c r="Q10" i="66"/>
  <c r="P10" i="66"/>
  <c r="P8" i="64"/>
  <c r="O10" i="66"/>
  <c r="C2" i="66"/>
  <c r="N17" i="64"/>
  <c r="N16" i="64"/>
  <c r="N15" i="64"/>
  <c r="N14" i="64"/>
  <c r="L31" i="66"/>
  <c r="L32" i="66"/>
  <c r="L17" i="66"/>
  <c r="L18" i="66"/>
  <c r="I18" i="64"/>
  <c r="I17" i="64"/>
  <c r="I16" i="64"/>
  <c r="I15" i="64"/>
  <c r="I14" i="64"/>
  <c r="I13" i="64"/>
  <c r="I12" i="64"/>
  <c r="I11" i="64"/>
  <c r="I10" i="64"/>
  <c r="I9" i="64"/>
  <c r="I8" i="64"/>
  <c r="I2" i="66"/>
  <c r="C2" i="67"/>
  <c r="P9" i="67"/>
  <c r="P29" i="67"/>
  <c r="P31" i="67"/>
  <c r="Q9" i="67"/>
  <c r="R9" i="67"/>
  <c r="S9" i="67"/>
  <c r="T9" i="67"/>
  <c r="U9" i="67"/>
  <c r="V9" i="67"/>
  <c r="V29" i="67"/>
  <c r="V31" i="67"/>
  <c r="W9" i="67"/>
  <c r="X9" i="67"/>
  <c r="X29" i="67"/>
  <c r="X31" i="67"/>
  <c r="Y9" i="67"/>
  <c r="Z9" i="67"/>
  <c r="AA9" i="67"/>
  <c r="AB9" i="67"/>
  <c r="AC9" i="67"/>
  <c r="AD9" i="67"/>
  <c r="AE9" i="67"/>
  <c r="AF9" i="67"/>
  <c r="AG9" i="67"/>
  <c r="AH9" i="67"/>
  <c r="AH29" i="67"/>
  <c r="AH31" i="67"/>
  <c r="AI9" i="67"/>
  <c r="AJ9" i="67"/>
  <c r="AJ29" i="67"/>
  <c r="AJ31" i="67"/>
  <c r="AK9" i="67"/>
  <c r="AL9" i="67"/>
  <c r="AM9" i="67"/>
  <c r="P10" i="67"/>
  <c r="Q10" i="67"/>
  <c r="R10" i="67"/>
  <c r="R29" i="67"/>
  <c r="R31" i="67"/>
  <c r="S10" i="67"/>
  <c r="T10" i="67"/>
  <c r="U10" i="67"/>
  <c r="V10" i="67"/>
  <c r="W10" i="67"/>
  <c r="X10" i="67"/>
  <c r="Y10" i="67"/>
  <c r="Z10" i="67"/>
  <c r="Z29" i="67"/>
  <c r="Z31" i="67"/>
  <c r="AA10" i="67"/>
  <c r="AB10" i="67"/>
  <c r="AB29" i="67"/>
  <c r="AB31" i="67"/>
  <c r="AC10" i="67"/>
  <c r="AD10" i="67"/>
  <c r="AE10" i="67"/>
  <c r="AF10" i="67"/>
  <c r="AG10" i="67"/>
  <c r="AH10" i="67"/>
  <c r="AI10" i="67"/>
  <c r="AJ10" i="67"/>
  <c r="AK10" i="67"/>
  <c r="AL10" i="67"/>
  <c r="AL29" i="67"/>
  <c r="AL31" i="67"/>
  <c r="AM10" i="67"/>
  <c r="P11" i="67"/>
  <c r="Q11" i="67"/>
  <c r="R11" i="67"/>
  <c r="S11" i="67"/>
  <c r="T11" i="67"/>
  <c r="T29" i="67"/>
  <c r="T31" i="67"/>
  <c r="U11" i="67"/>
  <c r="V11" i="67"/>
  <c r="W11" i="67"/>
  <c r="X11" i="67"/>
  <c r="Y11" i="67"/>
  <c r="Z11" i="67"/>
  <c r="AA11" i="67"/>
  <c r="AB11" i="67"/>
  <c r="AC11" i="67"/>
  <c r="AD11" i="67"/>
  <c r="AD29" i="67"/>
  <c r="AD31" i="67"/>
  <c r="AE11" i="67"/>
  <c r="AF11" i="67"/>
  <c r="AF29" i="67"/>
  <c r="AF31" i="67"/>
  <c r="AG11" i="67"/>
  <c r="AH11" i="67"/>
  <c r="AI11" i="67"/>
  <c r="AJ11" i="67"/>
  <c r="AK11" i="67"/>
  <c r="AL11" i="67"/>
  <c r="AM11" i="67"/>
  <c r="P12" i="67"/>
  <c r="Q12" i="67"/>
  <c r="R12" i="67"/>
  <c r="S12" i="67"/>
  <c r="T12" i="67"/>
  <c r="U12" i="67"/>
  <c r="V12" i="67"/>
  <c r="W12" i="67"/>
  <c r="X12" i="67"/>
  <c r="Y12" i="67"/>
  <c r="Z12" i="67"/>
  <c r="AA12" i="67"/>
  <c r="AB12" i="67"/>
  <c r="AC12" i="67"/>
  <c r="AD12" i="67"/>
  <c r="AE12" i="67"/>
  <c r="AF12" i="67"/>
  <c r="AG12" i="67"/>
  <c r="AH12" i="67"/>
  <c r="AI12" i="67"/>
  <c r="AJ12" i="67"/>
  <c r="AK12" i="67"/>
  <c r="AL12" i="67"/>
  <c r="AM12" i="67"/>
  <c r="P13" i="67"/>
  <c r="Q13" i="67"/>
  <c r="R13" i="67"/>
  <c r="S13" i="67"/>
  <c r="T13" i="67"/>
  <c r="U13" i="67"/>
  <c r="V13" i="67"/>
  <c r="W13" i="67"/>
  <c r="X13" i="67"/>
  <c r="Y13" i="67"/>
  <c r="Z13" i="67"/>
  <c r="AA13" i="67"/>
  <c r="AB13" i="67"/>
  <c r="AC13" i="67"/>
  <c r="AD13" i="67"/>
  <c r="AE13" i="67"/>
  <c r="AF13" i="67"/>
  <c r="AG13" i="67"/>
  <c r="AH13" i="67"/>
  <c r="AI13" i="67"/>
  <c r="AJ13" i="67"/>
  <c r="AK13" i="67"/>
  <c r="AL13" i="67"/>
  <c r="AM13" i="67"/>
  <c r="P14" i="67"/>
  <c r="Q14" i="67"/>
  <c r="R14" i="67"/>
  <c r="S14" i="67"/>
  <c r="T14" i="67"/>
  <c r="U14" i="67"/>
  <c r="V14" i="67"/>
  <c r="W14" i="67"/>
  <c r="X14" i="67"/>
  <c r="Y14" i="67"/>
  <c r="Z14" i="67"/>
  <c r="AA14" i="67"/>
  <c r="AB14" i="67"/>
  <c r="AC14" i="67"/>
  <c r="AD14" i="67"/>
  <c r="AE14" i="67"/>
  <c r="AF14" i="67"/>
  <c r="AG14" i="67"/>
  <c r="AH14" i="67"/>
  <c r="AI14" i="67"/>
  <c r="AJ14" i="67"/>
  <c r="AK14" i="67"/>
  <c r="AL14" i="67"/>
  <c r="AM14" i="67"/>
  <c r="P15" i="67"/>
  <c r="Q15" i="67"/>
  <c r="R15" i="67"/>
  <c r="S15" i="67"/>
  <c r="T15" i="67"/>
  <c r="U15" i="67"/>
  <c r="V15" i="67"/>
  <c r="W15" i="67"/>
  <c r="X15" i="67"/>
  <c r="Y15" i="67"/>
  <c r="Z15" i="67"/>
  <c r="AA15" i="67"/>
  <c r="AB15" i="67"/>
  <c r="AC15" i="67"/>
  <c r="AD15" i="67"/>
  <c r="AE15" i="67"/>
  <c r="AF15" i="67"/>
  <c r="AG15" i="67"/>
  <c r="AH15" i="67"/>
  <c r="AI15" i="67"/>
  <c r="AJ15" i="67"/>
  <c r="AK15" i="67"/>
  <c r="AL15" i="67"/>
  <c r="AM15" i="67"/>
  <c r="P16" i="67"/>
  <c r="Q16" i="67"/>
  <c r="R16" i="67"/>
  <c r="S16" i="67"/>
  <c r="T16" i="67"/>
  <c r="U16" i="67"/>
  <c r="V16" i="67"/>
  <c r="W16" i="67"/>
  <c r="X16" i="67"/>
  <c r="Y16" i="67"/>
  <c r="Z16" i="67"/>
  <c r="AA16" i="67"/>
  <c r="AB16" i="67"/>
  <c r="AC16" i="67"/>
  <c r="AD16" i="67"/>
  <c r="AE16" i="67"/>
  <c r="AF16" i="67"/>
  <c r="AG16" i="67"/>
  <c r="AH16" i="67"/>
  <c r="AI16" i="67"/>
  <c r="AJ16" i="67"/>
  <c r="AK16" i="67"/>
  <c r="AL16" i="67"/>
  <c r="AM16" i="67"/>
  <c r="P17" i="67"/>
  <c r="Q17" i="67"/>
  <c r="R17" i="67"/>
  <c r="S17" i="67"/>
  <c r="T17" i="67"/>
  <c r="U17" i="67"/>
  <c r="V17" i="67"/>
  <c r="W17" i="67"/>
  <c r="X17" i="67"/>
  <c r="Y17" i="67"/>
  <c r="Z17" i="67"/>
  <c r="AA17" i="67"/>
  <c r="AB17" i="67"/>
  <c r="AC17" i="67"/>
  <c r="AD17" i="67"/>
  <c r="AE17" i="67"/>
  <c r="AF17" i="67"/>
  <c r="AG17" i="67"/>
  <c r="AH17" i="67"/>
  <c r="AI17" i="67"/>
  <c r="AJ17" i="67"/>
  <c r="AK17" i="67"/>
  <c r="AL17" i="67"/>
  <c r="AM17" i="67"/>
  <c r="P18" i="67"/>
  <c r="Q18" i="67"/>
  <c r="R18" i="67"/>
  <c r="S18" i="67"/>
  <c r="T18" i="67"/>
  <c r="U18" i="67"/>
  <c r="V18" i="67"/>
  <c r="W18" i="67"/>
  <c r="X18" i="67"/>
  <c r="Y18" i="67"/>
  <c r="Z18" i="67"/>
  <c r="AA18" i="67"/>
  <c r="AB18" i="67"/>
  <c r="AC18" i="67"/>
  <c r="AD18" i="67"/>
  <c r="AE18" i="67"/>
  <c r="AF18" i="67"/>
  <c r="AG18" i="67"/>
  <c r="AH18" i="67"/>
  <c r="AI18" i="67"/>
  <c r="AJ18" i="67"/>
  <c r="AK18" i="67"/>
  <c r="AL18" i="67"/>
  <c r="AM18" i="67"/>
  <c r="P19" i="67"/>
  <c r="Q19" i="67"/>
  <c r="R19" i="67"/>
  <c r="S19" i="67"/>
  <c r="T19" i="67"/>
  <c r="U19" i="67"/>
  <c r="V19" i="67"/>
  <c r="W19" i="67"/>
  <c r="X19" i="67"/>
  <c r="Y19" i="67"/>
  <c r="Z19" i="67"/>
  <c r="AA19" i="67"/>
  <c r="AB19" i="67"/>
  <c r="AC19" i="67"/>
  <c r="AD19" i="67"/>
  <c r="AE19" i="67"/>
  <c r="AF19" i="67"/>
  <c r="AG19" i="67"/>
  <c r="AH19" i="67"/>
  <c r="AI19" i="67"/>
  <c r="AJ19" i="67"/>
  <c r="AK19" i="67"/>
  <c r="AL19" i="67"/>
  <c r="AM19" i="67"/>
  <c r="P20" i="67"/>
  <c r="Q20" i="67"/>
  <c r="R20" i="67"/>
  <c r="S20" i="67"/>
  <c r="T20" i="67"/>
  <c r="U20" i="67"/>
  <c r="V20" i="67"/>
  <c r="W20" i="67"/>
  <c r="X20" i="67"/>
  <c r="Y20" i="67"/>
  <c r="Z20" i="67"/>
  <c r="AA20" i="67"/>
  <c r="AB20" i="67"/>
  <c r="AC20" i="67"/>
  <c r="AD20" i="67"/>
  <c r="AE20" i="67"/>
  <c r="AF20" i="67"/>
  <c r="AG20" i="67"/>
  <c r="AH20" i="67"/>
  <c r="AI20" i="67"/>
  <c r="AJ20" i="67"/>
  <c r="AK20" i="67"/>
  <c r="AL20" i="67"/>
  <c r="AM20" i="67"/>
  <c r="P21" i="67"/>
  <c r="Q21" i="67"/>
  <c r="R21" i="67"/>
  <c r="S21" i="67"/>
  <c r="T21" i="67"/>
  <c r="U21" i="67"/>
  <c r="V21" i="67"/>
  <c r="W21" i="67"/>
  <c r="X21" i="67"/>
  <c r="Y21" i="67"/>
  <c r="Z21" i="67"/>
  <c r="AA21" i="67"/>
  <c r="AB21" i="67"/>
  <c r="AC21" i="67"/>
  <c r="AD21" i="67"/>
  <c r="AE21" i="67"/>
  <c r="AF21" i="67"/>
  <c r="AG21" i="67"/>
  <c r="AH21" i="67"/>
  <c r="AI21" i="67"/>
  <c r="AJ21" i="67"/>
  <c r="AK21" i="67"/>
  <c r="AL21" i="67"/>
  <c r="AM21" i="67"/>
  <c r="P22" i="67"/>
  <c r="Q22" i="67"/>
  <c r="R22" i="67"/>
  <c r="S22" i="67"/>
  <c r="T22" i="67"/>
  <c r="U22" i="67"/>
  <c r="V22" i="67"/>
  <c r="W22" i="67"/>
  <c r="X22" i="67"/>
  <c r="Y22" i="67"/>
  <c r="Z22" i="67"/>
  <c r="AA22" i="67"/>
  <c r="AB22" i="67"/>
  <c r="AC22" i="67"/>
  <c r="AD22" i="67"/>
  <c r="AE22" i="67"/>
  <c r="AF22" i="67"/>
  <c r="AG22" i="67"/>
  <c r="AH22" i="67"/>
  <c r="AI22" i="67"/>
  <c r="AJ22" i="67"/>
  <c r="AK22" i="67"/>
  <c r="AL22" i="67"/>
  <c r="AM22" i="67"/>
  <c r="P23" i="67"/>
  <c r="Q23" i="67"/>
  <c r="R23" i="67"/>
  <c r="S23" i="67"/>
  <c r="T23" i="67"/>
  <c r="U23" i="67"/>
  <c r="V23" i="67"/>
  <c r="W23" i="67"/>
  <c r="X23" i="67"/>
  <c r="Y23" i="67"/>
  <c r="Z23" i="67"/>
  <c r="AA23" i="67"/>
  <c r="AB23" i="67"/>
  <c r="AC23" i="67"/>
  <c r="AD23" i="67"/>
  <c r="AE23" i="67"/>
  <c r="AF23" i="67"/>
  <c r="AG23" i="67"/>
  <c r="AH23" i="67"/>
  <c r="AI23" i="67"/>
  <c r="AJ23" i="67"/>
  <c r="AK23" i="67"/>
  <c r="AL23" i="67"/>
  <c r="AM23" i="67"/>
  <c r="P24" i="67"/>
  <c r="Q24" i="67"/>
  <c r="R24" i="67"/>
  <c r="S24" i="67"/>
  <c r="T24" i="67"/>
  <c r="U24" i="67"/>
  <c r="V24" i="67"/>
  <c r="W24" i="67"/>
  <c r="X24" i="67"/>
  <c r="Y24" i="67"/>
  <c r="Z24" i="67"/>
  <c r="AA24" i="67"/>
  <c r="AB24" i="67"/>
  <c r="AC24" i="67"/>
  <c r="AD24" i="67"/>
  <c r="AE24" i="67"/>
  <c r="AF24" i="67"/>
  <c r="AG24" i="67"/>
  <c r="AH24" i="67"/>
  <c r="AI24" i="67"/>
  <c r="AJ24" i="67"/>
  <c r="AK24" i="67"/>
  <c r="AL24" i="67"/>
  <c r="AM24" i="67"/>
  <c r="P25" i="67"/>
  <c r="Q25" i="67"/>
  <c r="R25" i="67"/>
  <c r="S25" i="67"/>
  <c r="T25" i="67"/>
  <c r="U25" i="67"/>
  <c r="V25" i="67"/>
  <c r="W25" i="67"/>
  <c r="X25" i="67"/>
  <c r="Y25" i="67"/>
  <c r="Z25" i="67"/>
  <c r="AA25" i="67"/>
  <c r="AB25" i="67"/>
  <c r="AC25" i="67"/>
  <c r="AD25" i="67"/>
  <c r="AE25" i="67"/>
  <c r="AF25" i="67"/>
  <c r="AG25" i="67"/>
  <c r="AH25" i="67"/>
  <c r="AI25" i="67"/>
  <c r="AJ25" i="67"/>
  <c r="AK25" i="67"/>
  <c r="AL25" i="67"/>
  <c r="AM25" i="67"/>
  <c r="P26" i="67"/>
  <c r="Q26" i="67"/>
  <c r="R26" i="67"/>
  <c r="S26" i="67"/>
  <c r="T26" i="67"/>
  <c r="U26" i="67"/>
  <c r="V26" i="67"/>
  <c r="W26" i="67"/>
  <c r="X26" i="67"/>
  <c r="Y26" i="67"/>
  <c r="Z26" i="67"/>
  <c r="AA26" i="67"/>
  <c r="AB26" i="67"/>
  <c r="AC26" i="67"/>
  <c r="AD26" i="67"/>
  <c r="AE26" i="67"/>
  <c r="AF26" i="67"/>
  <c r="AG26" i="67"/>
  <c r="AH26" i="67"/>
  <c r="AI26" i="67"/>
  <c r="AJ26" i="67"/>
  <c r="AK26" i="67"/>
  <c r="AL26" i="67"/>
  <c r="AM26" i="67"/>
  <c r="P27" i="67"/>
  <c r="Q27" i="67"/>
  <c r="R27" i="67"/>
  <c r="S27" i="67"/>
  <c r="T27" i="67"/>
  <c r="U27" i="67"/>
  <c r="V27" i="67"/>
  <c r="W27" i="67"/>
  <c r="X27" i="67"/>
  <c r="Y27" i="67"/>
  <c r="Z27" i="67"/>
  <c r="AA27" i="67"/>
  <c r="AB27" i="67"/>
  <c r="AC27" i="67"/>
  <c r="AD27" i="67"/>
  <c r="AE27" i="67"/>
  <c r="AF27" i="67"/>
  <c r="AG27" i="67"/>
  <c r="AH27" i="67"/>
  <c r="AI27" i="67"/>
  <c r="AJ27" i="67"/>
  <c r="AK27" i="67"/>
  <c r="AL27" i="67"/>
  <c r="AM27" i="67"/>
  <c r="P28" i="67"/>
  <c r="Q28" i="67"/>
  <c r="R28" i="67"/>
  <c r="S28" i="67"/>
  <c r="T28" i="67"/>
  <c r="U28" i="67"/>
  <c r="V28" i="67"/>
  <c r="W28" i="67"/>
  <c r="X28" i="67"/>
  <c r="Y28" i="67"/>
  <c r="Z28" i="67"/>
  <c r="AA28" i="67"/>
  <c r="AB28" i="67"/>
  <c r="AC28" i="67"/>
  <c r="AD28" i="67"/>
  <c r="AE28" i="67"/>
  <c r="AF28" i="67"/>
  <c r="AG28" i="67"/>
  <c r="AH28" i="67"/>
  <c r="AI28" i="67"/>
  <c r="AJ28" i="67"/>
  <c r="AK28" i="67"/>
  <c r="AL28" i="67"/>
  <c r="AM28" i="67"/>
  <c r="N29" i="67"/>
  <c r="N31" i="67"/>
  <c r="P30" i="67"/>
  <c r="R30" i="67"/>
  <c r="T30" i="67"/>
  <c r="V30" i="67"/>
  <c r="X30" i="67"/>
  <c r="Z30" i="67"/>
  <c r="AB30" i="67"/>
  <c r="AD30" i="67"/>
  <c r="AF30" i="67"/>
  <c r="AH30" i="67"/>
  <c r="AJ30" i="67"/>
  <c r="AL30" i="67"/>
  <c r="P31" i="66"/>
  <c r="P32" i="66"/>
  <c r="T8" i="64"/>
  <c r="S17" i="64"/>
  <c r="S7" i="64"/>
  <c r="S18" i="64"/>
  <c r="N31" i="66"/>
  <c r="N32" i="66"/>
  <c r="T7" i="64"/>
  <c r="P18" i="64"/>
  <c r="F2" i="69"/>
  <c r="AF17" i="66"/>
  <c r="AF18" i="66"/>
  <c r="Q16" i="64"/>
  <c r="Z16" i="64"/>
  <c r="Z17" i="66"/>
  <c r="Z18" i="66"/>
  <c r="Q13" i="64"/>
  <c r="AD31" i="66"/>
  <c r="AD32" i="66"/>
  <c r="T15" i="64"/>
  <c r="R31" i="66"/>
  <c r="R32" i="66"/>
  <c r="T9" i="64"/>
  <c r="P11" i="64"/>
  <c r="S12" i="64"/>
  <c r="AJ31" i="66"/>
  <c r="AJ32" i="66"/>
  <c r="T18" i="64"/>
  <c r="T31" i="66"/>
  <c r="T32" i="66"/>
  <c r="T10" i="64"/>
  <c r="AB31" i="66"/>
  <c r="AB32" i="66"/>
  <c r="T14" i="64"/>
  <c r="Z14" i="64"/>
  <c r="S10" i="64"/>
  <c r="AF31" i="66"/>
  <c r="AF32" i="66"/>
  <c r="T16" i="64"/>
  <c r="T17" i="66"/>
  <c r="T18" i="66"/>
  <c r="Q10" i="64"/>
  <c r="AA10" i="64"/>
  <c r="AC10" i="64"/>
  <c r="R2" i="69"/>
  <c r="AH17" i="66"/>
  <c r="AH18" i="66"/>
  <c r="Q17" i="64"/>
  <c r="AA17" i="64"/>
  <c r="AH31" i="66"/>
  <c r="AH32" i="66"/>
  <c r="T17" i="64"/>
  <c r="P12" i="64"/>
  <c r="P9" i="64"/>
  <c r="AB17" i="66"/>
  <c r="AB18" i="66"/>
  <c r="Q14" i="64"/>
  <c r="AA11" i="64"/>
  <c r="Z11" i="64"/>
  <c r="AA7" i="64"/>
  <c r="Z7" i="64"/>
  <c r="AA9" i="64"/>
  <c r="Z9" i="64"/>
  <c r="AA13" i="64"/>
  <c r="Z13" i="64"/>
  <c r="AA14" i="64"/>
  <c r="P7" i="64"/>
  <c r="AJ17" i="66"/>
  <c r="AJ18" i="66"/>
  <c r="Q18" i="64"/>
  <c r="G2" i="69"/>
  <c r="S11" i="64"/>
  <c r="P17" i="66"/>
  <c r="P18" i="66"/>
  <c r="Q8" i="64"/>
  <c r="P17" i="64"/>
  <c r="AD17" i="66"/>
  <c r="AD18" i="66"/>
  <c r="Q15" i="64"/>
  <c r="X17" i="66"/>
  <c r="X18" i="66"/>
  <c r="Q12" i="64"/>
  <c r="S13" i="64"/>
  <c r="L45" i="68"/>
  <c r="L46" i="68"/>
  <c r="V12" i="64"/>
  <c r="N45" i="68"/>
  <c r="N46" i="68"/>
  <c r="V14" i="64"/>
  <c r="R45" i="68"/>
  <c r="R46" i="68"/>
  <c r="V18" i="64"/>
  <c r="I2" i="69"/>
  <c r="K45" i="68"/>
  <c r="K46" i="68"/>
  <c r="V11" i="64"/>
  <c r="H45" i="68"/>
  <c r="H46" i="68"/>
  <c r="V8" i="64"/>
  <c r="AA8" i="64"/>
  <c r="AC8" i="64"/>
  <c r="P2" i="69"/>
  <c r="O45" i="68"/>
  <c r="O46" i="68"/>
  <c r="V15" i="64"/>
  <c r="Q45" i="68"/>
  <c r="Q46" i="68"/>
  <c r="V17" i="64"/>
  <c r="I45" i="68"/>
  <c r="I46" i="68"/>
  <c r="V9" i="64"/>
  <c r="P45" i="68"/>
  <c r="P46" i="68"/>
  <c r="V16" i="64"/>
  <c r="H57" i="68"/>
  <c r="H58" i="68"/>
  <c r="G57" i="68"/>
  <c r="G58" i="68"/>
  <c r="R57" i="68"/>
  <c r="R58" i="68"/>
  <c r="Q57" i="68"/>
  <c r="Q58" i="68"/>
  <c r="P57" i="68"/>
  <c r="P58" i="68"/>
  <c r="O57" i="68"/>
  <c r="O58" i="68"/>
  <c r="N57" i="68"/>
  <c r="N58" i="68"/>
  <c r="M57" i="68"/>
  <c r="M58" i="68"/>
  <c r="L57" i="68"/>
  <c r="L58" i="68"/>
  <c r="K57" i="68"/>
  <c r="K58" i="68"/>
  <c r="J57" i="68"/>
  <c r="J58" i="68"/>
  <c r="I57" i="68"/>
  <c r="I58" i="68"/>
  <c r="M45" i="68"/>
  <c r="M46" i="68"/>
  <c r="V13" i="64"/>
  <c r="G45" i="68"/>
  <c r="G46" i="68"/>
  <c r="V7" i="64"/>
  <c r="Z10" i="64"/>
  <c r="AA16" i="64"/>
  <c r="AC16" i="64"/>
  <c r="X2" i="69"/>
  <c r="Z17" i="64"/>
  <c r="AC13" i="64"/>
  <c r="U2" i="69"/>
  <c r="AA12" i="64"/>
  <c r="AC12" i="64"/>
  <c r="T2" i="69"/>
  <c r="Z12" i="64"/>
  <c r="AB12" i="64"/>
  <c r="AA15" i="64"/>
  <c r="AC15" i="64"/>
  <c r="W2" i="69"/>
  <c r="Z15" i="64"/>
  <c r="AE15" i="64"/>
  <c r="AA18" i="64"/>
  <c r="AC18" i="64"/>
  <c r="Z2" i="69"/>
  <c r="Z18" i="64"/>
  <c r="AB18" i="64"/>
  <c r="AC11" i="64"/>
  <c r="S2" i="69"/>
  <c r="AC14" i="64"/>
  <c r="V2" i="69"/>
  <c r="AC7" i="64"/>
  <c r="O2" i="69"/>
  <c r="AB7" i="64"/>
  <c r="AE7" i="64"/>
  <c r="AE17" i="64"/>
  <c r="AB17" i="64"/>
  <c r="AE12" i="64"/>
  <c r="AB11" i="64"/>
  <c r="AE11" i="64"/>
  <c r="AE9" i="64"/>
  <c r="AB9" i="64"/>
  <c r="AE14" i="64"/>
  <c r="AB14" i="64"/>
  <c r="AC17" i="64"/>
  <c r="Y2" i="69"/>
  <c r="AB10" i="64"/>
  <c r="AE10" i="64"/>
  <c r="AC9" i="64"/>
  <c r="Q2" i="69"/>
  <c r="AB15" i="64"/>
  <c r="AE18" i="64"/>
  <c r="AB13" i="64"/>
  <c r="AE13" i="64"/>
  <c r="AE16" i="64"/>
  <c r="AB16" i="64"/>
  <c r="Z8" i="64"/>
  <c r="AB8" i="64"/>
  <c r="AE8" i="6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tanaka</author>
    <author>Kyoto</author>
  </authors>
  <commentList>
    <comment ref="J3" authorId="0" shapeId="0" xr:uid="{D2CF26AF-BD29-4741-9F08-8FC6633E0C93}">
      <text>
        <r>
          <rPr>
            <b/>
            <sz val="9"/>
            <color indexed="81"/>
            <rFont val="ＭＳ Ｐゴシック"/>
            <family val="3"/>
            <charset val="128"/>
          </rPr>
          <t>保育士比率向上加算がある場合は「○」を入力してください。</t>
        </r>
      </text>
    </comment>
    <comment ref="K3" authorId="1" shapeId="0" xr:uid="{C6DD1DC8-74FE-4B8B-B989-35B7273EEE81}">
      <text>
        <r>
          <rPr>
            <b/>
            <sz val="9"/>
            <color indexed="81"/>
            <rFont val="MS P ゴシック"/>
            <family val="3"/>
            <charset val="128"/>
          </rPr>
          <t>未配置の場合は公定価格における「管理者未配置減算」適用の対象となります。</t>
        </r>
      </text>
    </comment>
    <comment ref="Z4" authorId="2" shapeId="0" xr:uid="{8304C84F-260B-4FAC-81BC-8BCE02A2F5DA}">
      <text>
        <r>
          <rPr>
            <b/>
            <sz val="9"/>
            <color indexed="81"/>
            <rFont val="MS P ゴシック"/>
            <family val="3"/>
            <charset val="128"/>
          </rPr>
          <t>合計値から小数点第２位を切り捨て
※(D)も同様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nakajo</author>
    <author>tanaka-y</author>
  </authors>
  <commentList>
    <comment ref="B6" authorId="0" shapeId="0" xr:uid="{06EC0D62-6038-478D-8580-D11712F50834}">
      <text>
        <r>
          <rPr>
            <b/>
            <sz val="12"/>
            <color indexed="10"/>
            <rFont val="MS P ゴシック"/>
            <family val="3"/>
            <charset val="128"/>
          </rPr>
          <t>本園に専従の常勤保育士以外の職員は入力しないでください。
（他の保育所又は 社会福祉施設等と兼務している常勤保育士は、本シートではなく、様式３に入力してください）
施設長、放課後児童クラブ担当は除きます。</t>
        </r>
      </text>
    </comment>
    <comment ref="D6" authorId="0" shapeId="0" xr:uid="{3D73E937-745B-440E-9E47-E4AC6266D1BA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B8" authorId="1" shapeId="0" xr:uid="{DC6F8F30-5EA2-4B2D-B7AE-8FCE07323EEF}">
      <text>
        <r>
          <rPr>
            <b/>
            <sz val="16"/>
            <color indexed="81"/>
            <rFont val="MS P ゴシック"/>
            <family val="3"/>
            <charset val="128"/>
          </rPr>
          <t>【誰でも通園コメント】
誰でも通園として配置された職員は、様式３（非専従の常勤＋非常勤）シートに記載してください。</t>
        </r>
      </text>
    </comment>
    <comment ref="D21" authorId="0" shapeId="0" xr:uid="{69DD2E77-E774-4F65-BB3F-061B110DE7B9}">
      <text>
        <r>
          <rPr>
            <b/>
            <sz val="12"/>
            <color indexed="81"/>
            <rFont val="MS P ゴシック"/>
            <family val="3"/>
            <charset val="128"/>
          </rPr>
          <t>勤務した月について○を入力してください。</t>
        </r>
      </text>
    </comment>
    <comment ref="D37" authorId="2" shapeId="0" xr:uid="{F3D2F929-5CAF-4557-B51B-F9A791236582}">
      <text>
        <r>
          <rPr>
            <b/>
            <sz val="12"/>
            <color indexed="81"/>
            <rFont val="MS P ゴシック"/>
            <family val="3"/>
            <charset val="128"/>
          </rPr>
          <t>これらの職員を１人（常勤換算後）に限って保育士とみなすことができる。</t>
        </r>
      </text>
    </comment>
    <comment ref="G37" authorId="0" shapeId="0" xr:uid="{EEFF49AE-89DA-48FA-B571-7D3A5D0E63A7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  <comment ref="G49" authorId="0" shapeId="0" xr:uid="{59E043A2-D363-47D9-B877-4E85A48B4DC4}">
      <text>
        <r>
          <rPr>
            <b/>
            <sz val="12"/>
            <color indexed="81"/>
            <rFont val="MS P ゴシック"/>
            <family val="3"/>
            <charset val="128"/>
          </rPr>
          <t>各月の</t>
        </r>
        <r>
          <rPr>
            <b/>
            <sz val="12"/>
            <color indexed="10"/>
            <rFont val="MS P ゴシック"/>
            <family val="3"/>
            <charset val="128"/>
          </rPr>
          <t>勤務時間数</t>
        </r>
        <r>
          <rPr>
            <b/>
            <sz val="12"/>
            <color indexed="81"/>
            <rFont val="MS P ゴシック"/>
            <family val="3"/>
            <charset val="128"/>
          </rPr>
          <t>を入力してください。
（常勤の場合、就業規則で定める常勤職員の１箇月の勤務時間数）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Jyumpei Watanabe</author>
    <author>kyoto</author>
  </authors>
  <commentList>
    <comment ref="A5" authorId="0" shapeId="0" xr:uid="{D9F6CF0A-0888-4812-BBBD-715DFA94EDE0}">
      <text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他の保育所又は社会福祉施設等と兼務</t>
        </r>
        <r>
          <rPr>
            <b/>
            <sz val="16"/>
            <color indexed="81"/>
            <rFont val="MS P ゴシック"/>
            <family val="3"/>
            <charset val="128"/>
          </rPr>
          <t xml:space="preserve">している常勤保育士は、
</t>
        </r>
        <r>
          <rPr>
            <b/>
            <sz val="16"/>
            <color indexed="10"/>
            <rFont val="MS P ゴシック"/>
            <family val="3"/>
            <charset val="128"/>
          </rPr>
          <t>本保育所の勤務時間数だけを水色網掛け箇所（Ｎ列～ＡＫ列）に直接入力</t>
        </r>
        <r>
          <rPr>
            <b/>
            <sz val="16"/>
            <color indexed="81"/>
            <rFont val="MS P ゴシック"/>
            <family val="3"/>
            <charset val="128"/>
          </rPr>
          <t>してください。
※</t>
        </r>
        <r>
          <rPr>
            <b/>
            <sz val="16"/>
            <color indexed="10"/>
            <rFont val="MS P ゴシック"/>
            <family val="3"/>
            <charset val="128"/>
          </rPr>
          <t>他の保育所又は社会福祉施設等の勤務時間は含まない</t>
        </r>
        <r>
          <rPr>
            <b/>
            <sz val="16"/>
            <color indexed="81"/>
            <rFont val="MS P ゴシック"/>
            <family val="3"/>
            <charset val="128"/>
          </rPr>
          <t>でください。</t>
        </r>
      </text>
    </comment>
    <comment ref="L6" authorId="1" shapeId="0" xr:uid="{11C63940-93DE-4732-9DD0-98ED91DFEBB5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  <comment ref="L7" authorId="1" shapeId="0" xr:uid="{064BCF9D-BDAE-4353-9C16-8D7587EC821E}">
      <text>
        <r>
          <rPr>
            <b/>
            <sz val="12"/>
            <color indexed="81"/>
            <rFont val="ＭＳ Ｐゴシック"/>
            <family val="3"/>
            <charset val="128"/>
          </rPr>
          <t>就業規則・労働契約における1箇月あたりの勤務時間を入力してください。
変形労働時間を採用されている場合は、各月の勤務時間を直接入力してください。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C6" authorId="0" shapeId="0" xr:uid="{EA93DA9F-7B37-4910-BB33-A854314C8809}">
      <text>
        <r>
          <rPr>
            <b/>
            <sz val="12"/>
            <color indexed="81"/>
            <rFont val="ＭＳ Ｐゴシック"/>
            <family val="3"/>
            <charset val="128"/>
          </rPr>
          <t>以前からの継続雇用の場合は，平成27年4月～と入力してください。</t>
        </r>
      </text>
    </comment>
    <comment ref="A30" authorId="0" shapeId="0" xr:uid="{39AEDEB7-803D-4334-8EFC-A3A310B02005}">
      <text>
        <r>
          <rPr>
            <b/>
            <sz val="12"/>
            <color indexed="81"/>
            <rFont val="ＭＳ Ｐゴシック"/>
            <family val="3"/>
            <charset val="128"/>
          </rPr>
          <t>目安：１６４～１７３時間程度
　例）就業規則において週40時間と規定されている場合
　　　40時間×52週（年間の週間数）÷12月（年間の月数）＝173時間（小数点第1位四捨五入）</t>
        </r>
      </text>
    </comment>
  </commentList>
</comments>
</file>

<file path=xl/sharedStrings.xml><?xml version="1.0" encoding="utf-8"?>
<sst xmlns="http://schemas.openxmlformats.org/spreadsheetml/2006/main" count="472" uniqueCount="170">
  <si>
    <t>対象月</t>
    <rPh sb="0" eb="2">
      <t>タイショウ</t>
    </rPh>
    <rPh sb="2" eb="3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</si>
  <si>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</si>
  <si>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</si>
  <si>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</si>
  <si>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</si>
  <si>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</si>
  <si>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</si>
  <si>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</si>
  <si>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</si>
  <si>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</si>
  <si>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</si>
  <si>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１月</t>
    <rPh sb="1" eb="2">
      <t>ツキ</t>
    </rPh>
    <phoneticPr fontId="1"/>
  </si>
  <si>
    <t>２月</t>
  </si>
  <si>
    <t>１歳児</t>
    <rPh sb="1" eb="3">
      <t>サイジ</t>
    </rPh>
    <phoneticPr fontId="1"/>
  </si>
  <si>
    <t>２歳児</t>
    <rPh sb="1" eb="3">
      <t>サイジ</t>
    </rPh>
    <phoneticPr fontId="1"/>
  </si>
  <si>
    <t>０歳児</t>
    <rPh sb="1" eb="3">
      <t>サイジ</t>
    </rPh>
    <phoneticPr fontId="1"/>
  </si>
  <si>
    <t>時間</t>
    <rPh sb="0" eb="2">
      <t>ジカン</t>
    </rPh>
    <phoneticPr fontId="1"/>
  </si>
  <si>
    <t>分</t>
    <rPh sb="0" eb="1">
      <t>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</si>
  <si>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</si>
  <si>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</si>
  <si>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</si>
  <si>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</si>
  <si>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</si>
  <si>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</si>
  <si>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</si>
  <si>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</si>
  <si>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</si>
  <si>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</si>
  <si>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</si>
  <si>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</si>
  <si>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</si>
  <si>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</si>
  <si>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</si>
  <si>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</si>
  <si>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</si>
  <si>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</si>
  <si>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</si>
  <si>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</si>
  <si>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過不足</t>
    <rPh sb="0" eb="3">
      <t>カブソク</t>
    </rPh>
    <phoneticPr fontId="1"/>
  </si>
  <si>
    <t>雇用期間</t>
    <rPh sb="0" eb="2">
      <t>コヨウ</t>
    </rPh>
    <rPh sb="2" eb="4">
      <t>キカン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</si>
  <si>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</si>
  <si>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</si>
  <si>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</si>
  <si>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</si>
  <si>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○</t>
    <phoneticPr fontId="1"/>
  </si>
  <si>
    <t>保育園名</t>
    <phoneticPr fontId="1"/>
  </si>
  <si>
    <t>※水色の部分は計算式が入っているため，入力できません。</t>
    <phoneticPr fontId="1"/>
  </si>
  <si>
    <t>【非常勤の保育士】</t>
    <phoneticPr fontId="1"/>
  </si>
  <si>
    <t>番号</t>
    <phoneticPr fontId="1"/>
  </si>
  <si>
    <t>保育士</t>
    <phoneticPr fontId="1"/>
  </si>
  <si>
    <t>雇用期間</t>
    <phoneticPr fontId="1"/>
  </si>
  <si>
    <t>1月あたりの平均勤務時間</t>
    <phoneticPr fontId="1"/>
  </si>
  <si>
    <t>時間</t>
    <phoneticPr fontId="1"/>
  </si>
  <si>
    <t>分</t>
    <phoneticPr fontId="1"/>
  </si>
  <si>
    <t>平成</t>
    <phoneticPr fontId="1"/>
  </si>
  <si>
    <t>年</t>
    <phoneticPr fontId="1"/>
  </si>
  <si>
    <t>月</t>
    <phoneticPr fontId="1"/>
  </si>
  <si>
    <t>時間数合計（Ａ）</t>
    <phoneticPr fontId="1"/>
  </si>
  <si>
    <t>就業規則で定める常勤職員の1ヶ月の労働時間数（Ｂ）</t>
    <phoneticPr fontId="1"/>
  </si>
  <si>
    <t>常勤者換算（Ａ／Ｂ）（小数点２位を切り捨て　例： 1.46⇒1.4）</t>
    <phoneticPr fontId="1"/>
  </si>
  <si>
    <t>(単位:人）</t>
    <rPh sb="1" eb="3">
      <t>タンイ</t>
    </rPh>
    <rPh sb="4" eb="5">
      <t>ニン</t>
    </rPh>
    <phoneticPr fontId="1"/>
  </si>
  <si>
    <t>他市町村児童がいる場合は「○」を入力してください。</t>
    <rPh sb="0" eb="1">
      <t>タ</t>
    </rPh>
    <rPh sb="1" eb="4">
      <t>シチョウソン</t>
    </rPh>
    <rPh sb="4" eb="6">
      <t>ジドウ</t>
    </rPh>
    <rPh sb="9" eb="11">
      <t>バアイ</t>
    </rPh>
    <rPh sb="16" eb="18">
      <t>ニュウリョク</t>
    </rPh>
    <phoneticPr fontId="1"/>
  </si>
  <si>
    <r>
      <t xml:space="preserve">各月初日入所児童数
</t>
    </r>
    <r>
      <rPr>
        <b/>
        <sz val="10"/>
        <color indexed="10"/>
        <rFont val="ＭＳ Ｐゴシック"/>
        <family val="3"/>
        <charset val="128"/>
      </rPr>
      <t>（定員内外及び他市町村児童を含む。私的契約児は含まない。）</t>
    </r>
    <rPh sb="0" eb="2">
      <t>カクツキ</t>
    </rPh>
    <rPh sb="2" eb="4">
      <t>ショニチ</t>
    </rPh>
    <rPh sb="4" eb="6">
      <t>ニュウショ</t>
    </rPh>
    <rPh sb="6" eb="9">
      <t>ジドウスウ</t>
    </rPh>
    <rPh sb="11" eb="13">
      <t>テイイン</t>
    </rPh>
    <rPh sb="13" eb="15">
      <t>ナイガイ</t>
    </rPh>
    <rPh sb="15" eb="16">
      <t>オヨ</t>
    </rPh>
    <rPh sb="17" eb="18">
      <t>タ</t>
    </rPh>
    <rPh sb="18" eb="21">
      <t>シチョウソン</t>
    </rPh>
    <rPh sb="21" eb="23">
      <t>ジドウ</t>
    </rPh>
    <rPh sb="24" eb="25">
      <t>フク</t>
    </rPh>
    <rPh sb="27" eb="29">
      <t>シテキ</t>
    </rPh>
    <rPh sb="29" eb="31">
      <t>ケイヤク</t>
    </rPh>
    <rPh sb="31" eb="32">
      <t>ジ</t>
    </rPh>
    <rPh sb="33" eb="34">
      <t>フク</t>
    </rPh>
    <phoneticPr fontId="1"/>
  </si>
  <si>
    <t>国基準
過不足</t>
    <rPh sb="0" eb="1">
      <t>クニ</t>
    </rPh>
    <rPh sb="1" eb="3">
      <t>キジュン</t>
    </rPh>
    <rPh sb="4" eb="7">
      <t>カブソク</t>
    </rPh>
    <phoneticPr fontId="1"/>
  </si>
  <si>
    <t>1箇月あたりの勤務時間</t>
    <rPh sb="1" eb="2">
      <t>カ</t>
    </rPh>
    <rPh sb="2" eb="3">
      <t>ガツ</t>
    </rPh>
    <rPh sb="7" eb="9">
      <t>キンム</t>
    </rPh>
    <rPh sb="9" eb="11">
      <t>ジカン</t>
    </rPh>
    <phoneticPr fontId="1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</si>
  <si>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1"/>
  </si>
  <si>
    <t>Ａ型</t>
    <rPh sb="1" eb="2">
      <t>カタ</t>
    </rPh>
    <phoneticPr fontId="1"/>
  </si>
  <si>
    <t>Ｂ型</t>
    <rPh sb="1" eb="2">
      <t>カタ</t>
    </rPh>
    <phoneticPr fontId="1"/>
  </si>
  <si>
    <t>Ｃ型</t>
    <rPh sb="1" eb="2">
      <t>カタ</t>
    </rPh>
    <phoneticPr fontId="1"/>
  </si>
  <si>
    <t>保育士比率向上加算</t>
    <rPh sb="0" eb="3">
      <t>ホイクシ</t>
    </rPh>
    <rPh sb="3" eb="5">
      <t>ヒリツ</t>
    </rPh>
    <rPh sb="5" eb="7">
      <t>コウジョウ</t>
    </rPh>
    <rPh sb="7" eb="9">
      <t>カサン</t>
    </rPh>
    <phoneticPr fontId="1"/>
  </si>
  <si>
    <t>うち必要保育士数</t>
    <rPh sb="2" eb="4">
      <t>ヒツヨウ</t>
    </rPh>
    <rPh sb="4" eb="7">
      <t>ホイクシ</t>
    </rPh>
    <rPh sb="7" eb="8">
      <t>スウ</t>
    </rPh>
    <phoneticPr fontId="1"/>
  </si>
  <si>
    <t>時間数合計（Ａ）</t>
    <rPh sb="0" eb="3">
      <t>ヒジョウキン</t>
    </rPh>
    <rPh sb="4" eb="7">
      <t>ホイクシ</t>
    </rPh>
    <phoneticPr fontId="1"/>
  </si>
  <si>
    <t>このうち常勤換算後の数</t>
    <rPh sb="4" eb="6">
      <t>ジョウキン</t>
    </rPh>
    <rPh sb="6" eb="8">
      <t>カンサン</t>
    </rPh>
    <rPh sb="8" eb="9">
      <t>ゴ</t>
    </rPh>
    <rPh sb="10" eb="11">
      <t>カズ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</si>
  <si>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</si>
  <si>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</si>
  <si>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必要職員定数に充てることができる職員数の合計</t>
    <rPh sb="0" eb="2">
      <t>ヒツヨウ</t>
    </rPh>
    <rPh sb="2" eb="4">
      <t>ショクイン</t>
    </rPh>
    <rPh sb="4" eb="6">
      <t>テイスウ</t>
    </rPh>
    <rPh sb="7" eb="8">
      <t>ア</t>
    </rPh>
    <rPh sb="16" eb="19">
      <t>ショクインスウ</t>
    </rPh>
    <rPh sb="20" eb="21">
      <t>ゴウ</t>
    </rPh>
    <rPh sb="21" eb="22">
      <t>ケイ</t>
    </rPh>
    <phoneticPr fontId="1"/>
  </si>
  <si>
    <t>左記以外の職員</t>
    <rPh sb="0" eb="2">
      <t>サキ</t>
    </rPh>
    <rPh sb="2" eb="4">
      <t>イガイ</t>
    </rPh>
    <rPh sb="5" eb="7">
      <t>ショクイン</t>
    </rPh>
    <phoneticPr fontId="1"/>
  </si>
  <si>
    <t>必要
職員数
(Ｃ)-(A)</t>
    <rPh sb="0" eb="2">
      <t>ヒツヨウ</t>
    </rPh>
    <rPh sb="3" eb="5">
      <t>ショクイン</t>
    </rPh>
    <rPh sb="5" eb="6">
      <t>スウ</t>
    </rPh>
    <phoneticPr fontId="1"/>
  </si>
  <si>
    <t>必要
保育士数
(Ｄ)-(Ｂ)</t>
    <rPh sb="0" eb="2">
      <t>ヒツヨウ</t>
    </rPh>
    <rPh sb="3" eb="6">
      <t>ホイクシ</t>
    </rPh>
    <rPh sb="6" eb="7">
      <t>スウ</t>
    </rPh>
    <phoneticPr fontId="1"/>
  </si>
  <si>
    <t>小規模Ｂ・事業所内小規模Ｂ型</t>
    <rPh sb="0" eb="3">
      <t>ショウキボ</t>
    </rPh>
    <rPh sb="5" eb="8">
      <t>ジギョウショ</t>
    </rPh>
    <rPh sb="8" eb="9">
      <t>ナイ</t>
    </rPh>
    <rPh sb="9" eb="12">
      <t>ショウキボ</t>
    </rPh>
    <rPh sb="13" eb="14">
      <t>カタ</t>
    </rPh>
    <phoneticPr fontId="1"/>
  </si>
  <si>
    <t>必要職員数</t>
    <rPh sb="0" eb="2">
      <t>ヒツヨウ</t>
    </rPh>
    <rPh sb="2" eb="4">
      <t>ショクイン</t>
    </rPh>
    <rPh sb="4" eb="5">
      <t>カズ</t>
    </rPh>
    <phoneticPr fontId="1"/>
  </si>
  <si>
    <t>うち保育士数</t>
    <rPh sb="2" eb="4">
      <t>ホイク</t>
    </rPh>
    <rPh sb="4" eb="5">
      <t>シ</t>
    </rPh>
    <rPh sb="5" eb="6">
      <t>カズ</t>
    </rPh>
    <phoneticPr fontId="1"/>
  </si>
  <si>
    <t>～</t>
    <phoneticPr fontId="1"/>
  </si>
  <si>
    <t>①(配置基準により算出)～+1の合計</t>
    <rPh sb="2" eb="4">
      <t>ハイチ</t>
    </rPh>
    <rPh sb="4" eb="6">
      <t>キジュン</t>
    </rPh>
    <rPh sb="9" eb="11">
      <t>サンシュツ</t>
    </rPh>
    <phoneticPr fontId="1"/>
  </si>
  <si>
    <t>事業所名</t>
    <rPh sb="0" eb="3">
      <t>ジギョウショ</t>
    </rPh>
    <rPh sb="3" eb="4">
      <t>メイ</t>
    </rPh>
    <phoneticPr fontId="1"/>
  </si>
  <si>
    <t>保育士
（氏名）</t>
    <rPh sb="0" eb="3">
      <t>ホイクシ</t>
    </rPh>
    <rPh sb="5" eb="7">
      <t>シメイ</t>
    </rPh>
    <phoneticPr fontId="1"/>
  </si>
  <si>
    <t>保育従事者
（氏名）</t>
    <rPh sb="0" eb="2">
      <t>ホイク</t>
    </rPh>
    <rPh sb="2" eb="5">
      <t>ジュウジシャ</t>
    </rPh>
    <rPh sb="7" eb="9">
      <t>シメイ</t>
    </rPh>
    <phoneticPr fontId="1"/>
  </si>
  <si>
    <t>児童数
合計</t>
    <rPh sb="0" eb="2">
      <t>ジドウ</t>
    </rPh>
    <rPh sb="2" eb="3">
      <t>スウ</t>
    </rPh>
    <rPh sb="4" eb="5">
      <t>ゴウ</t>
    </rPh>
    <rPh sb="5" eb="6">
      <t>ケイ</t>
    </rPh>
    <phoneticPr fontId="1"/>
  </si>
  <si>
    <r>
      <t xml:space="preserve">保育士 
</t>
    </r>
    <r>
      <rPr>
        <sz val="8"/>
        <rFont val="ＭＳ Ｐゴシック"/>
        <family val="3"/>
        <charset val="128"/>
      </rPr>
      <t>（管理者は含まない。）　</t>
    </r>
    <rPh sb="0" eb="3">
      <t>ホイクシ</t>
    </rPh>
    <phoneticPr fontId="1"/>
  </si>
  <si>
    <r>
      <t xml:space="preserve">保育従事者
</t>
    </r>
    <r>
      <rPr>
        <sz val="8"/>
        <rFont val="ＭＳ Ｐゴシック"/>
        <family val="3"/>
        <charset val="128"/>
      </rPr>
      <t>（管理者は含まない。）</t>
    </r>
    <rPh sb="0" eb="2">
      <t>ホイク</t>
    </rPh>
    <rPh sb="2" eb="5">
      <t>ジュウジシャ</t>
    </rPh>
    <phoneticPr fontId="1"/>
  </si>
  <si>
    <t>当該事業所に勤務する職員数
（各月初日時点）</t>
    <phoneticPr fontId="1"/>
  </si>
  <si>
    <t>管理者の配置状況</t>
    <rPh sb="4" eb="6">
      <t>ハイチ</t>
    </rPh>
    <rPh sb="6" eb="8">
      <t>ジョウキョウ</t>
    </rPh>
    <phoneticPr fontId="1"/>
  </si>
  <si>
    <t>番号</t>
    <rPh sb="0" eb="2">
      <t>バンゴウ</t>
    </rPh>
    <phoneticPr fontId="1"/>
  </si>
  <si>
    <t>保育士（氏名）</t>
    <rPh sb="0" eb="3">
      <t>ホイクシ</t>
    </rPh>
    <rPh sb="4" eb="6">
      <t>シメイ</t>
    </rPh>
    <phoneticPr fontId="1"/>
  </si>
  <si>
    <t>勤　　務　　実　　績</t>
    <rPh sb="0" eb="1">
      <t>ツトム</t>
    </rPh>
    <rPh sb="3" eb="4">
      <t>ツトム</t>
    </rPh>
    <rPh sb="6" eb="7">
      <t>ジツ</t>
    </rPh>
    <rPh sb="9" eb="10">
      <t>セキ</t>
    </rPh>
    <phoneticPr fontId="1"/>
  </si>
  <si>
    <t>【保健師・看護師・准看護師】</t>
    <rPh sb="1" eb="3">
      <t>ホケン</t>
    </rPh>
    <rPh sb="3" eb="4">
      <t>シ</t>
    </rPh>
    <rPh sb="5" eb="7">
      <t>カンゴ</t>
    </rPh>
    <rPh sb="7" eb="8">
      <t>シ</t>
    </rPh>
    <rPh sb="9" eb="10">
      <t>ジュン</t>
    </rPh>
    <rPh sb="10" eb="12">
      <t>カンゴ</t>
    </rPh>
    <rPh sb="12" eb="13">
      <t>シ</t>
    </rPh>
    <phoneticPr fontId="1"/>
  </si>
  <si>
    <t>氏　名</t>
    <rPh sb="0" eb="1">
      <t>シ</t>
    </rPh>
    <rPh sb="2" eb="3">
      <t>メイ</t>
    </rPh>
    <phoneticPr fontId="1"/>
  </si>
  <si>
    <t>資格内容</t>
    <rPh sb="0" eb="2">
      <t>シカク</t>
    </rPh>
    <rPh sb="2" eb="4">
      <t>ナイヨウ</t>
    </rPh>
    <phoneticPr fontId="1"/>
  </si>
  <si>
    <t>就業規則で定める常勤職員の１箇月の勤務時間数</t>
    <rPh sb="0" eb="2">
      <t>シュウギョウ</t>
    </rPh>
    <rPh sb="2" eb="4">
      <t>キソク</t>
    </rPh>
    <rPh sb="5" eb="6">
      <t>サダ</t>
    </rPh>
    <rPh sb="8" eb="10">
      <t>ジョウキン</t>
    </rPh>
    <rPh sb="10" eb="12">
      <t>ショクイン</t>
    </rPh>
    <rPh sb="14" eb="15">
      <t>カ</t>
    </rPh>
    <rPh sb="15" eb="16">
      <t>ゲツ</t>
    </rPh>
    <rPh sb="17" eb="19">
      <t>キンム</t>
    </rPh>
    <rPh sb="19" eb="21">
      <t>ジカン</t>
    </rPh>
    <rPh sb="21" eb="22">
      <t>スウ</t>
    </rPh>
    <phoneticPr fontId="1"/>
  </si>
  <si>
    <t>保健師</t>
    <rPh sb="0" eb="2">
      <t>ホケン</t>
    </rPh>
    <rPh sb="2" eb="3">
      <t>シ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</si>
  <si>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</si>
  <si>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</si>
  <si>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職員数合計</t>
    <rPh sb="0" eb="2">
      <t>ショクイン</t>
    </rPh>
    <rPh sb="2" eb="3">
      <t>スウ</t>
    </rPh>
    <rPh sb="3" eb="4">
      <t>ゴウ</t>
    </rPh>
    <rPh sb="4" eb="5">
      <t>ケイ</t>
    </rPh>
    <phoneticPr fontId="1"/>
  </si>
  <si>
    <t>常勤保育従事者数合計</t>
    <rPh sb="0" eb="2">
      <t>ジョウキン</t>
    </rPh>
    <rPh sb="2" eb="4">
      <t>ホイク</t>
    </rPh>
    <rPh sb="4" eb="7">
      <t>ジュウジシャ</t>
    </rPh>
    <rPh sb="7" eb="8">
      <t>スウ</t>
    </rPh>
    <rPh sb="8" eb="10">
      <t>ゴウケイ</t>
    </rPh>
    <phoneticPr fontId="1"/>
  </si>
  <si>
    <t>常勤保育士数合計</t>
    <rPh sb="0" eb="2">
      <t>ジョウキン</t>
    </rPh>
    <rPh sb="2" eb="4">
      <t>ホイク</t>
    </rPh>
    <rPh sb="4" eb="5">
      <t>シ</t>
    </rPh>
    <rPh sb="5" eb="6">
      <t>スウ</t>
    </rPh>
    <rPh sb="6" eb="8">
      <t>ゴウケイ</t>
    </rPh>
    <phoneticPr fontId="1"/>
  </si>
  <si>
    <t>保育従事者（氏名）</t>
    <rPh sb="0" eb="2">
      <t>ホイク</t>
    </rPh>
    <rPh sb="2" eb="5">
      <t>ジュウジシャ</t>
    </rPh>
    <rPh sb="6" eb="8">
      <t>シメイ</t>
    </rPh>
    <phoneticPr fontId="1"/>
  </si>
  <si>
    <t>保健師又は看護師</t>
    <rPh sb="0" eb="3">
      <t>ホケンシ</t>
    </rPh>
    <rPh sb="3" eb="4">
      <t>マタ</t>
    </rPh>
    <rPh sb="5" eb="8">
      <t>カンゴシ</t>
    </rPh>
    <phoneticPr fontId="1"/>
  </si>
  <si>
    <t>このうち常勤換算後の数</t>
    <phoneticPr fontId="1"/>
  </si>
  <si>
    <t>（４桁コード）</t>
    <rPh sb="2" eb="3">
      <t>ケタ</t>
    </rPh>
    <phoneticPr fontId="1"/>
  </si>
  <si>
    <t>（4桁コード）</t>
    <rPh sb="2" eb="3">
      <t>ケタ</t>
    </rPh>
    <phoneticPr fontId="1"/>
  </si>
  <si>
    <t>4桁コード</t>
    <rPh sb="1" eb="2">
      <t>ケタ</t>
    </rPh>
    <phoneticPr fontId="1"/>
  </si>
  <si>
    <t>施設名</t>
    <rPh sb="0" eb="2">
      <t>シセツ</t>
    </rPh>
    <rPh sb="2" eb="3">
      <t>メイ</t>
    </rPh>
    <phoneticPr fontId="1"/>
  </si>
  <si>
    <t>必要保育士数</t>
    <rPh sb="0" eb="2">
      <t>ヒツヨウ</t>
    </rPh>
    <rPh sb="2" eb="5">
      <t>ホイクシ</t>
    </rPh>
    <rPh sb="5" eb="6">
      <t>スウ</t>
    </rPh>
    <phoneticPr fontId="1"/>
  </si>
  <si>
    <t>常勤換算</t>
    <rPh sb="0" eb="2">
      <t>ジョウキン</t>
    </rPh>
    <rPh sb="2" eb="4">
      <t>カンサン</t>
    </rPh>
    <phoneticPr fontId="1"/>
  </si>
  <si>
    <t>保健師・看護師</t>
    <rPh sb="0" eb="3">
      <t>ホケンシ</t>
    </rPh>
    <rPh sb="4" eb="7">
      <t>カンゴシ</t>
    </rPh>
    <phoneticPr fontId="1"/>
  </si>
  <si>
    <t>（左記のうち、当課の認定を受けた障害児数(内数)）</t>
    <rPh sb="1" eb="3">
      <t>サキ</t>
    </rPh>
    <rPh sb="7" eb="9">
      <t>トウカ</t>
    </rPh>
    <rPh sb="10" eb="12">
      <t>ニンテイ</t>
    </rPh>
    <rPh sb="13" eb="14">
      <t>ウ</t>
    </rPh>
    <rPh sb="16" eb="18">
      <t>ショウガイ</t>
    </rPh>
    <rPh sb="18" eb="19">
      <t>ジ</t>
    </rPh>
    <rPh sb="19" eb="20">
      <t>スウ</t>
    </rPh>
    <rPh sb="21" eb="22">
      <t>ウチ</t>
    </rPh>
    <rPh sb="22" eb="23">
      <t>スウ</t>
    </rPh>
    <phoneticPr fontId="1"/>
  </si>
  <si>
    <t>※水色の部分は計算式が入っているため、入力できません。</t>
    <rPh sb="1" eb="3">
      <t>ミズイロ</t>
    </rPh>
    <rPh sb="4" eb="6">
      <t>ブブン</t>
    </rPh>
    <rPh sb="7" eb="9">
      <t>ケイサン</t>
    </rPh>
    <rPh sb="9" eb="10">
      <t>シキ</t>
    </rPh>
    <rPh sb="11" eb="12">
      <t>ハイ</t>
    </rPh>
    <rPh sb="19" eb="21">
      <t>ニュウリョク</t>
    </rPh>
    <phoneticPr fontId="1"/>
  </si>
  <si>
    <t>（調理員、事務員等）</t>
    <phoneticPr fontId="1"/>
  </si>
  <si>
    <t>※水色の部分は計算式が入っているため、入力できません。</t>
    <phoneticPr fontId="1"/>
  </si>
  <si>
    <t>教育補助者非常勤</t>
    <rPh sb="0" eb="2">
      <t>キョウイク</t>
    </rPh>
    <rPh sb="2" eb="5">
      <t>ホジョシャ</t>
    </rPh>
    <rPh sb="5" eb="8">
      <t>ヒジョウキン</t>
    </rPh>
    <phoneticPr fontId="1"/>
  </si>
  <si>
    <t>教育補助者のうち常勤換算後の数</t>
    <rPh sb="0" eb="2">
      <t>キョウイク</t>
    </rPh>
    <rPh sb="2" eb="5">
      <t>ホジョシャ</t>
    </rPh>
    <rPh sb="8" eb="10">
      <t>ジョウキン</t>
    </rPh>
    <rPh sb="10" eb="12">
      <t>カンサン</t>
    </rPh>
    <rPh sb="12" eb="13">
      <t>ゴ</t>
    </rPh>
    <rPh sb="14" eb="15">
      <t>カズ</t>
    </rPh>
    <phoneticPr fontId="1"/>
  </si>
  <si>
    <t>過不足（4月）</t>
    <rPh sb="0" eb="3">
      <t>カブソク</t>
    </rPh>
    <rPh sb="5" eb="6">
      <t>ガツ</t>
    </rPh>
    <phoneticPr fontId="1"/>
  </si>
  <si>
    <t>過不足（5月）</t>
    <rPh sb="0" eb="3">
      <t>カブソク</t>
    </rPh>
    <rPh sb="5" eb="6">
      <t>ガツ</t>
    </rPh>
    <phoneticPr fontId="1"/>
  </si>
  <si>
    <t>過不足（6月）</t>
    <rPh sb="0" eb="3">
      <t>カブソク</t>
    </rPh>
    <rPh sb="5" eb="6">
      <t>ガツ</t>
    </rPh>
    <phoneticPr fontId="1"/>
  </si>
  <si>
    <t>過不足（7月）</t>
    <rPh sb="0" eb="3">
      <t>カブソク</t>
    </rPh>
    <rPh sb="5" eb="6">
      <t>ガツ</t>
    </rPh>
    <phoneticPr fontId="1"/>
  </si>
  <si>
    <t>過不足（8月）</t>
    <rPh sb="0" eb="3">
      <t>カブソク</t>
    </rPh>
    <rPh sb="5" eb="6">
      <t>ガツ</t>
    </rPh>
    <phoneticPr fontId="1"/>
  </si>
  <si>
    <t>過不足（9月）</t>
    <rPh sb="0" eb="3">
      <t>カブソク</t>
    </rPh>
    <rPh sb="5" eb="6">
      <t>ガツ</t>
    </rPh>
    <phoneticPr fontId="1"/>
  </si>
  <si>
    <t>過不足（10月）</t>
    <rPh sb="0" eb="3">
      <t>カブソク</t>
    </rPh>
    <rPh sb="6" eb="7">
      <t>ガツ</t>
    </rPh>
    <phoneticPr fontId="1"/>
  </si>
  <si>
    <t>過不足（11月）</t>
    <rPh sb="0" eb="3">
      <t>カブソク</t>
    </rPh>
    <rPh sb="6" eb="7">
      <t>ガツ</t>
    </rPh>
    <phoneticPr fontId="1"/>
  </si>
  <si>
    <t>過不足（12月）</t>
    <rPh sb="0" eb="3">
      <t>カブソク</t>
    </rPh>
    <rPh sb="6" eb="7">
      <t>ガツ</t>
    </rPh>
    <phoneticPr fontId="1"/>
  </si>
  <si>
    <t>過不足（1月）</t>
    <rPh sb="0" eb="3">
      <t>カブソク</t>
    </rPh>
    <rPh sb="5" eb="6">
      <t>ガツ</t>
    </rPh>
    <phoneticPr fontId="1"/>
  </si>
  <si>
    <t>過不足（2月）</t>
    <rPh sb="0" eb="3">
      <t>カブソク</t>
    </rPh>
    <rPh sb="5" eb="6">
      <t>ガツ</t>
    </rPh>
    <phoneticPr fontId="1"/>
  </si>
  <si>
    <t>過不足（3月）</t>
    <rPh sb="0" eb="3">
      <t>カブソク</t>
    </rPh>
    <rPh sb="5" eb="6">
      <t>ガツ</t>
    </rPh>
    <phoneticPr fontId="1"/>
  </si>
  <si>
    <t>-</t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</si>
  <si>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保育士】</t>
    </r>
    <rPh sb="1" eb="3">
      <t>ジョウキン</t>
    </rPh>
    <rPh sb="4" eb="6">
      <t>センジュウ</t>
    </rPh>
    <rPh sb="6" eb="9">
      <t>ホイクシ</t>
    </rPh>
    <phoneticPr fontId="1"/>
  </si>
  <si>
    <r>
      <t>【常勤の</t>
    </r>
    <r>
      <rPr>
        <b/>
        <sz val="12"/>
        <color indexed="10"/>
        <rFont val="ＭＳ Ｐゴシック"/>
        <family val="3"/>
        <charset val="128"/>
      </rPr>
      <t>専従</t>
    </r>
    <r>
      <rPr>
        <b/>
        <sz val="12"/>
        <rFont val="ＭＳ Ｐゴシック"/>
        <family val="3"/>
        <charset val="128"/>
      </rPr>
      <t>保育従事者】</t>
    </r>
    <rPh sb="1" eb="3">
      <t>ジョウキン</t>
    </rPh>
    <rPh sb="4" eb="6">
      <t>センジュウ</t>
    </rPh>
    <rPh sb="6" eb="8">
      <t>ホイク</t>
    </rPh>
    <rPh sb="8" eb="11">
      <t>ジュウジシャ</t>
    </rPh>
    <phoneticPr fontId="1"/>
  </si>
  <si>
    <t>【非専従の常勤保育士及び非常勤保育士】</t>
    <rPh sb="9" eb="10">
      <t>シ</t>
    </rPh>
    <rPh sb="17" eb="18">
      <t>シ</t>
    </rPh>
    <phoneticPr fontId="1"/>
  </si>
  <si>
    <t>常勤専従　</t>
    <rPh sb="0" eb="2">
      <t>ジョウキン</t>
    </rPh>
    <rPh sb="2" eb="4">
      <t>センジュウ</t>
    </rPh>
    <phoneticPr fontId="1"/>
  </si>
  <si>
    <t>常勤非専従・非常勤　</t>
    <rPh sb="0" eb="2">
      <t>ジョウキン</t>
    </rPh>
    <rPh sb="2" eb="3">
      <t>ヒ</t>
    </rPh>
    <rPh sb="3" eb="5">
      <t>センジュウ</t>
    </rPh>
    <rPh sb="6" eb="9">
      <t>ヒジョウキン</t>
    </rPh>
    <phoneticPr fontId="1"/>
  </si>
  <si>
    <t>常勤専従</t>
    <rPh sb="0" eb="2">
      <t>ジョウキン</t>
    </rPh>
    <rPh sb="2" eb="4">
      <t>センジュウ</t>
    </rPh>
    <phoneticPr fontId="1"/>
  </si>
  <si>
    <t>【非専従の常勤保育従事者及び非常勤保育従事者】</t>
    <rPh sb="1" eb="4">
      <t>ヒセンジュウ</t>
    </rPh>
    <rPh sb="5" eb="7">
      <t>ジョウキン</t>
    </rPh>
    <rPh sb="7" eb="12">
      <t>ホイクジュウジシャ</t>
    </rPh>
    <rPh sb="12" eb="13">
      <t>オヨ</t>
    </rPh>
    <rPh sb="14" eb="17">
      <t>ヒジョウキン</t>
    </rPh>
    <rPh sb="17" eb="19">
      <t>ホイク</t>
    </rPh>
    <rPh sb="19" eb="22">
      <t>ジュウジシャ</t>
    </rPh>
    <phoneticPr fontId="1"/>
  </si>
  <si>
    <t>職員数合計（常勤換算値、小数点第２位まで表示）</t>
    <rPh sb="0" eb="2">
      <t>ショクイン</t>
    </rPh>
    <rPh sb="2" eb="3">
      <t>スウ</t>
    </rPh>
    <rPh sb="3" eb="5">
      <t>ゴウケイ</t>
    </rPh>
    <rPh sb="6" eb="8">
      <t>ジョウキン</t>
    </rPh>
    <rPh sb="8" eb="10">
      <t>カンサン</t>
    </rPh>
    <rPh sb="10" eb="11">
      <t>アタイ</t>
    </rPh>
    <rPh sb="12" eb="15">
      <t>ショウスウテン</t>
    </rPh>
    <rPh sb="15" eb="16">
      <t>ダイ</t>
    </rPh>
    <rPh sb="17" eb="18">
      <t>イ</t>
    </rPh>
    <rPh sb="20" eb="22">
      <t>ヒョウジ</t>
    </rPh>
    <phoneticPr fontId="1"/>
  </si>
  <si>
    <t>保育士とみなすことができる人数（小数点第２位まで表示）</t>
    <rPh sb="0" eb="3">
      <t>ホイクシ</t>
    </rPh>
    <rPh sb="13" eb="15">
      <t>ニンズウ</t>
    </rPh>
    <rPh sb="16" eb="19">
      <t>ショウスウテン</t>
    </rPh>
    <rPh sb="19" eb="20">
      <t>ダイ</t>
    </rPh>
    <rPh sb="21" eb="22">
      <t>イ</t>
    </rPh>
    <rPh sb="24" eb="26">
      <t>ヒョウジ</t>
    </rPh>
    <phoneticPr fontId="1"/>
  </si>
  <si>
    <t>1歳児配置改善加算の適用（ある場合は○）</t>
    <phoneticPr fontId="1"/>
  </si>
  <si>
    <t>1歳児配置改善加算（4月）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</si>
  <si>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1歳児配置改善加算（5月）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</si>
  <si>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1歳児配置改善加算（6月）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</si>
  <si>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1歳児配置改善加算（7月）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</si>
  <si>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1歳児配置改善加算（8月）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</si>
  <si>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1歳児配置改善加算（9月）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</si>
  <si>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1歳児配置改善加算（10月）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</si>
  <si>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1歳児配置改善加算（11月）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</si>
  <si>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1歳児配置改善加算（12月）</t>
    <rPh sb="1" eb="3">
      <t>サイジ</t>
    </rPh>
    <rPh sb="3" eb="5">
      <t>ハイチ</t>
    </rPh>
    <rPh sb="5" eb="7">
      <t>カイゼン</t>
    </rPh>
    <rPh sb="7" eb="9">
      <t>カサン</t>
    </rPh>
    <rPh sb="12" eb="13">
      <t>ゲツ</t>
    </rPh>
    <phoneticPr fontId="1"/>
  </si>
  <si>
    <t>1歳児配置改善加算（1月）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</si>
  <si>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1歳児配置改善加算（2月）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</si>
  <si>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1歳児配置改善加算（3月）</t>
    <rPh sb="1" eb="3">
      <t>サイジ</t>
    </rPh>
    <rPh sb="3" eb="5">
      <t>ハイチ</t>
    </rPh>
    <rPh sb="5" eb="7">
      <t>カイゼン</t>
    </rPh>
    <rPh sb="7" eb="9">
      <t>カサン</t>
    </rPh>
    <rPh sb="11" eb="12">
      <t>ゲツ</t>
    </rPh>
    <phoneticPr fontId="1"/>
  </si>
  <si>
    <t>常勤職員勤務時間数</t>
    <phoneticPr fontId="1"/>
  </si>
  <si>
    <t>就業規則・労働契約で定める常勤職員の1箇月の勤務時間数（Ｂ）</t>
    <rPh sb="0" eb="2">
      <t>シュウギョウ</t>
    </rPh>
    <rPh sb="2" eb="4">
      <t>キソク</t>
    </rPh>
    <rPh sb="5" eb="7">
      <t>ロウドウ</t>
    </rPh>
    <rPh sb="7" eb="9">
      <t>ケイヤク</t>
    </rPh>
    <rPh sb="10" eb="11">
      <t>サダ</t>
    </rPh>
    <rPh sb="13" eb="15">
      <t>ジョウキン</t>
    </rPh>
    <rPh sb="15" eb="17">
      <t>ショクイン</t>
    </rPh>
    <rPh sb="19" eb="21">
      <t>カゲツ</t>
    </rPh>
    <rPh sb="22" eb="24">
      <t>キンム</t>
    </rPh>
    <rPh sb="24" eb="26">
      <t>ジカン</t>
    </rPh>
    <rPh sb="26" eb="27">
      <t>スウ</t>
    </rPh>
    <phoneticPr fontId="1"/>
  </si>
  <si>
    <t>常勤換算（Ａ／Ｂ）（小数点第２位まで表示）</t>
    <rPh sb="0" eb="2">
      <t>ジョウキン</t>
    </rPh>
    <rPh sb="2" eb="4">
      <t>カンサン</t>
    </rPh>
    <rPh sb="10" eb="13">
      <t>ショウスウテン</t>
    </rPh>
    <rPh sb="13" eb="14">
      <t>ダイ</t>
    </rPh>
    <rPh sb="15" eb="16">
      <t>イ</t>
    </rPh>
    <rPh sb="18" eb="20">
      <t>ヒョウジ</t>
    </rPh>
    <phoneticPr fontId="1"/>
  </si>
  <si>
    <t>【専門職の活用（心理士、理学療法士、作業療法士、言語聴覚士等）】</t>
    <rPh sb="1" eb="3">
      <t>センモン</t>
    </rPh>
    <rPh sb="3" eb="4">
      <t>ショク</t>
    </rPh>
    <rPh sb="5" eb="7">
      <t>カツヨウ</t>
    </rPh>
    <rPh sb="8" eb="11">
      <t>シンリシ</t>
    </rPh>
    <rPh sb="12" eb="14">
      <t>リガク</t>
    </rPh>
    <rPh sb="14" eb="17">
      <t>リョウホウシ</t>
    </rPh>
    <rPh sb="18" eb="20">
      <t>サギョウ</t>
    </rPh>
    <rPh sb="20" eb="23">
      <t>リョウホウシ</t>
    </rPh>
    <rPh sb="24" eb="29">
      <t>ゲンゴチョウカクシ</t>
    </rPh>
    <rPh sb="29" eb="30">
      <t>トウ</t>
    </rPh>
    <phoneticPr fontId="1"/>
  </si>
  <si>
    <t>職種等</t>
    <rPh sb="0" eb="2">
      <t>ショクシュ</t>
    </rPh>
    <rPh sb="2" eb="3">
      <t>トウ</t>
    </rPh>
    <phoneticPr fontId="1"/>
  </si>
  <si>
    <t>臨床心理士
公認心理師</t>
    <rPh sb="0" eb="5">
      <t>リンショウシンリシ</t>
    </rPh>
    <rPh sb="6" eb="8">
      <t>コウニン</t>
    </rPh>
    <rPh sb="8" eb="10">
      <t>シンリ</t>
    </rPh>
    <rPh sb="10" eb="11">
      <t>シ</t>
    </rPh>
    <phoneticPr fontId="1"/>
  </si>
  <si>
    <t>その他
心理担当職員</t>
    <rPh sb="2" eb="3">
      <t>ホカ</t>
    </rPh>
    <rPh sb="4" eb="6">
      <t>シンリ</t>
    </rPh>
    <rPh sb="6" eb="8">
      <t>タントウ</t>
    </rPh>
    <rPh sb="8" eb="10">
      <t>ショクイン</t>
    </rPh>
    <phoneticPr fontId="1"/>
  </si>
  <si>
    <t>理学療法士
作業療法士
言語聴覚士</t>
    <rPh sb="0" eb="2">
      <t>リガク</t>
    </rPh>
    <rPh sb="2" eb="5">
      <t>リョウホウシ</t>
    </rPh>
    <rPh sb="6" eb="8">
      <t>サギョウ</t>
    </rPh>
    <rPh sb="8" eb="11">
      <t>リョウホウシ</t>
    </rPh>
    <rPh sb="12" eb="17">
      <t>ゲンゴチョウカクシ</t>
    </rPh>
    <phoneticPr fontId="1"/>
  </si>
  <si>
    <t>職員数合計（常勤換算値、小数点第２位まで表示）</t>
    <phoneticPr fontId="1"/>
  </si>
  <si>
    <t>保育士とみなすことができる人数（小数点第２位まで表示）</t>
    <phoneticPr fontId="1"/>
  </si>
  <si>
    <t>その他専門職
の配置</t>
    <rPh sb="2" eb="3">
      <t>ホカ</t>
    </rPh>
    <rPh sb="3" eb="5">
      <t>センモン</t>
    </rPh>
    <rPh sb="5" eb="6">
      <t>ショク</t>
    </rPh>
    <rPh sb="8" eb="10">
      <t>ハイチ</t>
    </rPh>
    <phoneticPr fontId="1"/>
  </si>
  <si>
    <t>その他専門職</t>
    <rPh sb="2" eb="3">
      <t>ホカ</t>
    </rPh>
    <rPh sb="3" eb="5">
      <t>センモン</t>
    </rPh>
    <rPh sb="5" eb="6">
      <t>ショク</t>
    </rPh>
    <phoneticPr fontId="1"/>
  </si>
  <si>
    <t>Ver.</t>
    <phoneticPr fontId="1"/>
  </si>
  <si>
    <t>R8.4修正</t>
    <rPh sb="4" eb="6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</si>
</sst>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"/>
    <numFmt numFmtId="180" formatCode="0_);[Red]\(0\)"/>
    <numFmt numFmtId="181" formatCode="#,###"/>
    <numFmt numFmtId="182" formatCode="#,##0_ "/>
    <numFmt numFmtId="183" formatCode="#,##0.0_ "/>
    <numFmt numFmtId="184" formatCode="0;\-0;;@"/>
    <numFmt numFmtId="185" formatCode="0.00_);[Red]\(0.00\)"/>
    <numFmt numFmtId="186" formatCode="#,##0.00_ 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sz val="12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408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  <protection locked="0"/>
    </xf>
    <xf numFmtId="181" fontId="2" fillId="3" borderId="2" xfId="0" applyNumberFormat="1" applyFont="1" applyFill="1" applyBorder="1" applyAlignment="1" applyProtection="1">
      <alignment vertical="center"/>
    </xf>
    <xf numFmtId="181" fontId="2" fillId="3" borderId="1" xfId="0" applyNumberFormat="1" applyFont="1" applyFill="1" applyBorder="1" applyAlignment="1" applyProtection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vertical="center"/>
    </xf>
    <xf numFmtId="176" fontId="2" fillId="3" borderId="9" xfId="0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26" fillId="0" borderId="18" xfId="0" applyNumberFormat="1" applyFont="1" applyBorder="1" applyAlignment="1" applyProtection="1">
      <alignment vertical="center" shrinkToFit="1"/>
    </xf>
    <xf numFmtId="0" fontId="26" fillId="0" borderId="0" xfId="0" applyNumberFormat="1" applyFont="1" applyBorder="1" applyAlignment="1" applyProtection="1">
      <alignment vertical="center" shrinkToFit="1"/>
    </xf>
    <xf numFmtId="176" fontId="2" fillId="3" borderId="12" xfId="0" applyNumberFormat="1" applyFont="1" applyFill="1" applyBorder="1" applyAlignment="1" applyProtection="1">
      <alignment vertical="center"/>
    </xf>
    <xf numFmtId="176" fontId="2" fillId="3" borderId="11" xfId="0" applyNumberFormat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vertical="center"/>
    </xf>
    <xf numFmtId="176" fontId="2" fillId="3" borderId="19" xfId="0" applyNumberFormat="1" applyFont="1" applyFill="1" applyBorder="1" applyAlignment="1" applyProtection="1">
      <alignment vertical="center"/>
    </xf>
    <xf numFmtId="176" fontId="2" fillId="3" borderId="20" xfId="0" applyNumberFormat="1" applyFont="1" applyFill="1" applyBorder="1" applyAlignment="1" applyProtection="1">
      <alignment vertical="center"/>
    </xf>
    <xf numFmtId="176" fontId="2" fillId="3" borderId="21" xfId="0" applyNumberFormat="1" applyFont="1" applyFill="1" applyBorder="1" applyAlignment="1" applyProtection="1">
      <alignment vertical="center"/>
    </xf>
    <xf numFmtId="176" fontId="2" fillId="3" borderId="22" xfId="0" applyNumberFormat="1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181" fontId="0" fillId="0" borderId="0" xfId="0" applyNumberFormat="1" applyProtection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83" fontId="2" fillId="3" borderId="23" xfId="0" applyNumberFormat="1" applyFont="1" applyFill="1" applyBorder="1" applyAlignment="1" applyProtection="1">
      <alignment vertical="center"/>
    </xf>
    <xf numFmtId="183" fontId="2" fillId="3" borderId="24" xfId="0" applyNumberFormat="1" applyFont="1" applyFill="1" applyBorder="1" applyAlignment="1" applyProtection="1">
      <alignment vertical="center"/>
    </xf>
    <xf numFmtId="183" fontId="2" fillId="3" borderId="3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6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183" fontId="2" fillId="3" borderId="28" xfId="0" applyNumberFormat="1" applyFont="1" applyFill="1" applyBorder="1" applyAlignment="1" applyProtection="1">
      <alignment vertical="center"/>
    </xf>
    <xf numFmtId="183" fontId="2" fillId="3" borderId="29" xfId="0" applyNumberFormat="1" applyFont="1" applyFill="1" applyBorder="1" applyAlignment="1" applyProtection="1">
      <alignment vertical="center"/>
    </xf>
    <xf numFmtId="183" fontId="2" fillId="3" borderId="5" xfId="0" applyNumberFormat="1" applyFont="1" applyFill="1" applyBorder="1" applyAlignment="1" applyProtection="1">
      <alignment vertical="center"/>
    </xf>
    <xf numFmtId="183" fontId="2" fillId="2" borderId="30" xfId="0" applyNumberFormat="1" applyFont="1" applyFill="1" applyBorder="1" applyAlignment="1" applyProtection="1">
      <alignment vertical="center"/>
    </xf>
    <xf numFmtId="183" fontId="2" fillId="2" borderId="31" xfId="0" applyNumberFormat="1" applyFont="1" applyFill="1" applyBorder="1" applyAlignment="1" applyProtection="1">
      <alignment vertical="center"/>
    </xf>
    <xf numFmtId="183" fontId="2" fillId="2" borderId="7" xfId="0" applyNumberFormat="1" applyFont="1" applyFill="1" applyBorder="1" applyAlignment="1" applyProtection="1">
      <alignment vertical="center"/>
    </xf>
    <xf numFmtId="183" fontId="2" fillId="3" borderId="32" xfId="0" applyNumberFormat="1" applyFont="1" applyFill="1" applyBorder="1" applyAlignment="1" applyProtection="1">
      <alignment vertical="center"/>
    </xf>
    <xf numFmtId="182" fontId="2" fillId="0" borderId="23" xfId="0" applyNumberFormat="1" applyFont="1" applyFill="1" applyBorder="1" applyAlignment="1" applyProtection="1">
      <alignment vertical="center"/>
      <protection locked="0"/>
    </xf>
    <xf numFmtId="182" fontId="2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180" fontId="0" fillId="0" borderId="0" xfId="0" applyNumberForma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180" fontId="6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 wrapText="1"/>
    </xf>
    <xf numFmtId="0" fontId="11" fillId="0" borderId="39" xfId="0" applyFont="1" applyFill="1" applyBorder="1" applyAlignment="1" applyProtection="1">
      <alignment horizontal="center" vertical="top" wrapText="1"/>
    </xf>
    <xf numFmtId="0" fontId="11" fillId="0" borderId="40" xfId="0" applyFont="1" applyFill="1" applyBorder="1" applyAlignment="1" applyProtection="1">
      <alignment horizontal="center" vertical="top" wrapText="1"/>
    </xf>
    <xf numFmtId="180" fontId="10" fillId="0" borderId="41" xfId="0" applyNumberFormat="1" applyFont="1" applyFill="1" applyBorder="1" applyAlignment="1" applyProtection="1">
      <alignment horizontal="center" vertical="top" wrapText="1"/>
    </xf>
    <xf numFmtId="180" fontId="10" fillId="0" borderId="42" xfId="0" applyNumberFormat="1" applyFont="1" applyFill="1" applyBorder="1" applyAlignment="1" applyProtection="1">
      <alignment horizontal="center" vertical="top" wrapText="1"/>
    </xf>
    <xf numFmtId="180" fontId="11" fillId="0" borderId="43" xfId="0" applyNumberFormat="1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 shrinkToFit="1"/>
    </xf>
    <xf numFmtId="177" fontId="2" fillId="0" borderId="45" xfId="0" applyNumberFormat="1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2" fillId="0" borderId="17" xfId="0" applyNumberFormat="1" applyFont="1" applyFill="1" applyBorder="1" applyAlignment="1" applyProtection="1">
      <alignment vertical="center"/>
    </xf>
    <xf numFmtId="176" fontId="2" fillId="3" borderId="31" xfId="0" applyNumberFormat="1" applyFont="1" applyFill="1" applyBorder="1" applyAlignment="1" applyProtection="1">
      <alignment vertical="center"/>
      <protection locked="0"/>
    </xf>
    <xf numFmtId="176" fontId="2" fillId="3" borderId="46" xfId="0" applyNumberFormat="1" applyFont="1" applyFill="1" applyBorder="1" applyAlignment="1" applyProtection="1">
      <alignment vertical="center"/>
      <protection locked="0"/>
    </xf>
    <xf numFmtId="176" fontId="2" fillId="3" borderId="1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1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30" xfId="0" applyNumberFormat="1" applyFont="1" applyFill="1" applyBorder="1" applyAlignment="1" applyProtection="1">
      <alignment vertical="center"/>
      <protection locked="0"/>
    </xf>
    <xf numFmtId="176" fontId="2" fillId="3" borderId="47" xfId="0" applyNumberFormat="1" applyFont="1" applyFill="1" applyBorder="1" applyAlignment="1" applyProtection="1">
      <alignment vertical="center"/>
      <protection locked="0"/>
    </xf>
    <xf numFmtId="176" fontId="2" fillId="3" borderId="48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49" xfId="0" applyNumberFormat="1" applyFont="1" applyFill="1" applyBorder="1" applyAlignment="1" applyProtection="1">
      <alignment vertical="center"/>
      <protection locked="0"/>
    </xf>
    <xf numFmtId="176" fontId="2" fillId="3" borderId="50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176" fontId="2" fillId="3" borderId="10" xfId="0" applyNumberFormat="1" applyFont="1" applyFill="1" applyBorder="1" applyAlignment="1" applyProtection="1">
      <alignment vertical="center"/>
      <protection locked="0"/>
    </xf>
    <xf numFmtId="176" fontId="2" fillId="3" borderId="8" xfId="0" applyNumberFormat="1" applyFont="1" applyFill="1" applyBorder="1" applyAlignment="1" applyProtection="1">
      <alignment vertical="center"/>
      <protection locked="0"/>
    </xf>
    <xf numFmtId="176" fontId="2" fillId="3" borderId="51" xfId="0" applyNumberFormat="1" applyFont="1" applyFill="1" applyBorder="1" applyAlignment="1" applyProtection="1">
      <alignment vertical="center"/>
      <protection locked="0"/>
    </xf>
    <xf numFmtId="176" fontId="2" fillId="3" borderId="20" xfId="0" applyNumberFormat="1" applyFont="1" applyFill="1" applyBorder="1" applyAlignment="1" applyProtection="1">
      <alignment vertical="center"/>
      <protection locked="0"/>
    </xf>
    <xf numFmtId="180" fontId="0" fillId="3" borderId="23" xfId="0" applyNumberFormat="1" applyFont="1" applyFill="1" applyBorder="1" applyAlignment="1" applyProtection="1">
      <alignment vertical="center"/>
    </xf>
    <xf numFmtId="180" fontId="0" fillId="3" borderId="3" xfId="0" applyNumberFormat="1" applyFont="1" applyFill="1" applyBorder="1" applyAlignment="1" applyProtection="1">
      <alignment vertical="center"/>
    </xf>
    <xf numFmtId="180" fontId="0" fillId="3" borderId="32" xfId="0" applyNumberFormat="1" applyFont="1" applyFill="1" applyBorder="1" applyAlignment="1" applyProtection="1">
      <alignment vertical="center"/>
    </xf>
    <xf numFmtId="180" fontId="0" fillId="3" borderId="12" xfId="0" applyNumberFormat="1" applyFont="1" applyFill="1" applyBorder="1" applyAlignment="1" applyProtection="1">
      <alignment vertical="center"/>
    </xf>
    <xf numFmtId="181" fontId="3" fillId="0" borderId="45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52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184" fontId="6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1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53" xfId="0" applyNumberFormat="1" applyFont="1" applyFill="1" applyBorder="1" applyAlignment="1" applyProtection="1">
      <alignment horizontal="center" vertical="center"/>
      <protection locked="0"/>
    </xf>
    <xf numFmtId="180" fontId="2" fillId="3" borderId="54" xfId="0" applyNumberFormat="1" applyFont="1" applyFill="1" applyBorder="1" applyAlignment="1" applyProtection="1">
      <alignment vertical="center"/>
    </xf>
    <xf numFmtId="180" fontId="2" fillId="3" borderId="55" xfId="0" applyNumberFormat="1" applyFont="1" applyFill="1" applyBorder="1" applyAlignment="1" applyProtection="1">
      <alignment vertical="center"/>
    </xf>
    <xf numFmtId="180" fontId="2" fillId="3" borderId="56" xfId="0" applyNumberFormat="1" applyFont="1" applyFill="1" applyBorder="1" applyAlignment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177" fontId="27" fillId="0" borderId="3" xfId="0" applyNumberFormat="1" applyFont="1" applyBorder="1" applyProtection="1">
      <alignment vertical="center"/>
    </xf>
    <xf numFmtId="0" fontId="17" fillId="0" borderId="9" xfId="0" applyFont="1" applyBorder="1" applyProtection="1">
      <alignment vertical="center"/>
    </xf>
    <xf numFmtId="0" fontId="17" fillId="0" borderId="0" xfId="0" applyFont="1" applyFill="1" applyAlignment="1" applyProtection="1">
      <alignment vertical="top" wrapText="1"/>
    </xf>
    <xf numFmtId="180" fontId="10" fillId="0" borderId="61" xfId="0" applyNumberFormat="1" applyFont="1" applyFill="1" applyBorder="1" applyAlignment="1" applyProtection="1">
      <alignment horizontal="center" vertical="top" wrapText="1"/>
    </xf>
    <xf numFmtId="180" fontId="11" fillId="0" borderId="62" xfId="0" applyNumberFormat="1" applyFont="1" applyFill="1" applyBorder="1" applyAlignment="1" applyProtection="1">
      <alignment vertical="top" wrapText="1"/>
    </xf>
    <xf numFmtId="0" fontId="6" fillId="0" borderId="63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right" vertical="center"/>
    </xf>
    <xf numFmtId="0" fontId="6" fillId="3" borderId="6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7" fillId="3" borderId="63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top" textRotation="255"/>
    </xf>
    <xf numFmtId="0" fontId="0" fillId="0" borderId="0" xfId="0" applyAlignment="1">
      <alignment vertical="top" textRotation="255"/>
    </xf>
    <xf numFmtId="0" fontId="0" fillId="0" borderId="2" xfId="0" applyBorder="1" applyAlignment="1">
      <alignment vertical="top" textRotation="255"/>
    </xf>
    <xf numFmtId="0" fontId="0" fillId="4" borderId="9" xfId="0" applyFill="1" applyBorder="1" applyAlignment="1">
      <alignment vertical="top" textRotation="255"/>
    </xf>
    <xf numFmtId="0" fontId="0" fillId="4" borderId="1" xfId="0" applyFill="1" applyBorder="1" applyAlignment="1">
      <alignment vertical="top" textRotation="255"/>
    </xf>
    <xf numFmtId="0" fontId="28" fillId="3" borderId="1" xfId="0" applyFont="1" applyFill="1" applyBorder="1">
      <alignment vertical="center"/>
    </xf>
    <xf numFmtId="179" fontId="28" fillId="4" borderId="1" xfId="0" applyNumberFormat="1" applyFont="1" applyFill="1" applyBorder="1">
      <alignment vertical="center"/>
    </xf>
    <xf numFmtId="0" fontId="29" fillId="0" borderId="0" xfId="0" applyFont="1" applyAlignment="1">
      <alignment horizontal="left" vertical="center"/>
    </xf>
    <xf numFmtId="0" fontId="30" fillId="0" borderId="17" xfId="0" applyFont="1" applyFill="1" applyBorder="1" applyAlignment="1" applyProtection="1">
      <alignment horizontal="left" vertical="center"/>
    </xf>
    <xf numFmtId="180" fontId="2" fillId="3" borderId="1" xfId="0" applyNumberFormat="1" applyFont="1" applyFill="1" applyBorder="1" applyAlignment="1" applyProtection="1">
      <alignment vertical="center"/>
    </xf>
    <xf numFmtId="180" fontId="2" fillId="3" borderId="52" xfId="0" applyNumberFormat="1" applyFont="1" applyFill="1" applyBorder="1" applyAlignment="1" applyProtection="1">
      <alignment vertical="center"/>
    </xf>
    <xf numFmtId="180" fontId="2" fillId="3" borderId="53" xfId="0" applyNumberFormat="1" applyFont="1" applyFill="1" applyBorder="1" applyAlignment="1" applyProtection="1">
      <alignment vertical="center"/>
    </xf>
    <xf numFmtId="185" fontId="2" fillId="3" borderId="52" xfId="0" applyNumberFormat="1" applyFont="1" applyFill="1" applyBorder="1" applyAlignment="1" applyProtection="1">
      <alignment vertical="center"/>
    </xf>
    <xf numFmtId="185" fontId="2" fillId="3" borderId="1" xfId="0" applyNumberFormat="1" applyFont="1" applyFill="1" applyBorder="1" applyAlignment="1" applyProtection="1">
      <alignment vertical="center"/>
    </xf>
    <xf numFmtId="185" fontId="2" fillId="3" borderId="53" xfId="0" applyNumberFormat="1" applyFont="1" applyFill="1" applyBorder="1" applyAlignment="1" applyProtection="1">
      <alignment vertical="center"/>
    </xf>
    <xf numFmtId="185" fontId="31" fillId="3" borderId="64" xfId="0" applyNumberFormat="1" applyFont="1" applyFill="1" applyBorder="1" applyAlignment="1" applyProtection="1">
      <alignment vertical="center"/>
    </xf>
    <xf numFmtId="185" fontId="31" fillId="3" borderId="65" xfId="0" applyNumberFormat="1" applyFont="1" applyFill="1" applyBorder="1" applyAlignment="1" applyProtection="1">
      <alignment vertical="center"/>
    </xf>
    <xf numFmtId="185" fontId="31" fillId="3" borderId="66" xfId="0" applyNumberFormat="1" applyFont="1" applyFill="1" applyBorder="1" applyAlignment="1" applyProtection="1">
      <alignment vertical="center"/>
    </xf>
    <xf numFmtId="186" fontId="2" fillId="3" borderId="67" xfId="0" applyNumberFormat="1" applyFont="1" applyFill="1" applyBorder="1" applyAlignment="1" applyProtection="1">
      <alignment vertical="center"/>
    </xf>
    <xf numFmtId="186" fontId="2" fillId="3" borderId="11" xfId="0" applyNumberFormat="1" applyFont="1" applyFill="1" applyBorder="1" applyAlignment="1" applyProtection="1">
      <alignment vertical="center"/>
    </xf>
    <xf numFmtId="186" fontId="2" fillId="3" borderId="45" xfId="0" applyNumberFormat="1" applyFont="1" applyFill="1" applyBorder="1" applyAlignment="1" applyProtection="1">
      <alignment vertical="center"/>
    </xf>
    <xf numFmtId="186" fontId="2" fillId="3" borderId="8" xfId="0" applyNumberFormat="1" applyFont="1" applyFill="1" applyBorder="1" applyAlignment="1" applyProtection="1">
      <alignment vertical="center"/>
    </xf>
    <xf numFmtId="182" fontId="0" fillId="3" borderId="23" xfId="0" applyNumberFormat="1" applyFont="1" applyFill="1" applyBorder="1" applyAlignment="1" applyProtection="1">
      <alignment vertical="center"/>
    </xf>
    <xf numFmtId="182" fontId="0" fillId="3" borderId="3" xfId="0" applyNumberFormat="1" applyFont="1" applyFill="1" applyBorder="1" applyAlignment="1" applyProtection="1">
      <alignment vertical="center"/>
    </xf>
    <xf numFmtId="181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8" xfId="0" applyBorder="1" applyAlignment="1">
      <alignment vertical="top" textRotation="255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77" fontId="27" fillId="0" borderId="0" xfId="0" applyNumberFormat="1" applyFont="1">
      <alignment vertical="center"/>
    </xf>
    <xf numFmtId="180" fontId="2" fillId="3" borderId="70" xfId="0" applyNumberFormat="1" applyFont="1" applyFill="1" applyBorder="1">
      <alignment vertical="center"/>
    </xf>
    <xf numFmtId="180" fontId="2" fillId="3" borderId="2" xfId="0" applyNumberFormat="1" applyFont="1" applyFill="1" applyBorder="1">
      <alignment vertical="center"/>
    </xf>
    <xf numFmtId="180" fontId="2" fillId="3" borderId="71" xfId="0" applyNumberFormat="1" applyFont="1" applyFill="1" applyBorder="1">
      <alignment vertical="center"/>
    </xf>
    <xf numFmtId="0" fontId="17" fillId="0" borderId="0" xfId="0" applyFont="1" applyAlignment="1">
      <alignment vertical="top" wrapText="1"/>
    </xf>
    <xf numFmtId="185" fontId="2" fillId="3" borderId="70" xfId="0" applyNumberFormat="1" applyFont="1" applyFill="1" applyBorder="1">
      <alignment vertical="center"/>
    </xf>
    <xf numFmtId="185" fontId="2" fillId="3" borderId="2" xfId="0" applyNumberFormat="1" applyFont="1" applyFill="1" applyBorder="1">
      <alignment vertical="center"/>
    </xf>
    <xf numFmtId="185" fontId="2" fillId="3" borderId="71" xfId="0" applyNumberFormat="1" applyFont="1" applyFill="1" applyBorder="1">
      <alignment vertical="center"/>
    </xf>
    <xf numFmtId="185" fontId="31" fillId="3" borderId="64" xfId="0" applyNumberFormat="1" applyFont="1" applyFill="1" applyBorder="1">
      <alignment vertical="center"/>
    </xf>
    <xf numFmtId="185" fontId="31" fillId="3" borderId="65" xfId="0" applyNumberFormat="1" applyFont="1" applyFill="1" applyBorder="1">
      <alignment vertical="center"/>
    </xf>
    <xf numFmtId="185" fontId="31" fillId="3" borderId="66" xfId="0" applyNumberFormat="1" applyFont="1" applyFill="1" applyBorder="1">
      <alignment vertical="center"/>
    </xf>
    <xf numFmtId="0" fontId="0" fillId="0" borderId="0" xfId="0" applyAlignment="1">
      <alignment horizontal="left" vertical="top" wrapText="1"/>
    </xf>
    <xf numFmtId="183" fontId="2" fillId="3" borderId="12" xfId="0" applyNumberFormat="1" applyFont="1" applyFill="1" applyBorder="1" applyAlignment="1" applyProtection="1">
      <alignment vertical="center"/>
    </xf>
    <xf numFmtId="0" fontId="0" fillId="0" borderId="1" xfId="0" applyBorder="1">
      <alignment vertical="center"/>
    </xf>
    <xf numFmtId="177" fontId="2" fillId="0" borderId="31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53" xfId="0" applyNumberFormat="1" applyFont="1" applyFill="1" applyBorder="1" applyAlignment="1" applyProtection="1">
      <alignment horizontal="center" vertical="center"/>
      <protection locked="0"/>
    </xf>
    <xf numFmtId="177" fontId="2" fillId="0" borderId="31" xfId="0" applyNumberFormat="1" applyFont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177" fontId="2" fillId="0" borderId="5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8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6" fillId="0" borderId="84" xfId="0" applyFont="1" applyBorder="1" applyAlignment="1" applyProtection="1">
      <alignment horizontal="center" vertical="center" shrinkToFit="1"/>
    </xf>
    <xf numFmtId="0" fontId="6" fillId="0" borderId="85" xfId="0" applyFont="1" applyBorder="1" applyAlignment="1" applyProtection="1">
      <alignment horizontal="center" vertical="center" shrinkToFit="1"/>
    </xf>
    <xf numFmtId="0" fontId="6" fillId="0" borderId="86" xfId="0" applyFont="1" applyBorder="1" applyAlignment="1" applyProtection="1">
      <alignment horizontal="center" vertical="center" shrinkToFit="1"/>
    </xf>
    <xf numFmtId="0" fontId="10" fillId="0" borderId="87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61" xfId="0" applyFont="1" applyBorder="1" applyAlignment="1" applyProtection="1">
      <alignment horizontal="center" vertical="center"/>
    </xf>
    <xf numFmtId="0" fontId="10" fillId="0" borderId="89" xfId="0" applyFont="1" applyBorder="1" applyAlignment="1" applyProtection="1">
      <alignment horizontal="center" vertical="center" wrapText="1"/>
    </xf>
    <xf numFmtId="0" fontId="10" fillId="0" borderId="75" xfId="0" applyFont="1" applyBorder="1" applyAlignment="1" applyProtection="1">
      <alignment horizontal="center" vertical="center" wrapText="1"/>
    </xf>
    <xf numFmtId="0" fontId="10" fillId="0" borderId="9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90" xfId="0" applyFont="1" applyBorder="1" applyAlignment="1" applyProtection="1">
      <alignment vertical="center" wrapText="1"/>
    </xf>
    <xf numFmtId="0" fontId="12" fillId="0" borderId="77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center" vertical="center" wrapText="1"/>
    </xf>
    <xf numFmtId="0" fontId="10" fillId="0" borderId="68" xfId="0" applyFont="1" applyBorder="1" applyAlignment="1" applyProtection="1">
      <alignment horizontal="center" vertical="center" wrapText="1"/>
    </xf>
    <xf numFmtId="0" fontId="6" fillId="0" borderId="85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 wrapText="1"/>
    </xf>
    <xf numFmtId="0" fontId="8" fillId="0" borderId="92" xfId="0" applyFont="1" applyBorder="1" applyAlignment="1" applyProtection="1">
      <alignment horizontal="center" vertical="center" wrapText="1"/>
    </xf>
    <xf numFmtId="0" fontId="8" fillId="0" borderId="93" xfId="0" applyFont="1" applyBorder="1" applyAlignment="1" applyProtection="1">
      <alignment horizontal="center" vertical="center" wrapText="1"/>
    </xf>
    <xf numFmtId="0" fontId="8" fillId="0" borderId="94" xfId="0" applyFont="1" applyBorder="1" applyAlignment="1" applyProtection="1">
      <alignment horizontal="center" vertical="center" wrapText="1"/>
    </xf>
    <xf numFmtId="0" fontId="6" fillId="0" borderId="95" xfId="0" applyFont="1" applyBorder="1" applyAlignment="1" applyProtection="1">
      <alignment horizontal="center" vertical="center"/>
    </xf>
    <xf numFmtId="0" fontId="6" fillId="0" borderId="96" xfId="0" applyFont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97" xfId="0" applyFont="1" applyFill="1" applyBorder="1" applyAlignment="1" applyProtection="1">
      <alignment horizontal="center" vertical="center" wrapText="1"/>
    </xf>
    <xf numFmtId="0" fontId="5" fillId="0" borderId="88" xfId="0" applyFont="1" applyBorder="1" applyAlignment="1" applyProtection="1">
      <alignment horizontal="center" vertical="center"/>
    </xf>
    <xf numFmtId="0" fontId="8" fillId="0" borderId="88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 wrapText="1"/>
    </xf>
    <xf numFmtId="0" fontId="12" fillId="0" borderId="78" xfId="0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 applyProtection="1">
      <alignment horizontal="center" vertical="center" wrapText="1"/>
    </xf>
    <xf numFmtId="0" fontId="12" fillId="0" borderId="80" xfId="0" applyFont="1" applyFill="1" applyBorder="1" applyAlignment="1" applyProtection="1">
      <alignment horizontal="center" vertical="center" wrapText="1"/>
    </xf>
    <xf numFmtId="0" fontId="12" fillId="0" borderId="81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0" borderId="7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6" fillId="0" borderId="72" xfId="0" applyFont="1" applyBorder="1" applyAlignment="1" applyProtection="1">
      <alignment horizontal="center" vertical="center" wrapText="1"/>
    </xf>
    <xf numFmtId="0" fontId="6" fillId="0" borderId="73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0" fillId="0" borderId="74" xfId="0" applyFont="1" applyFill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top" wrapText="1"/>
    </xf>
    <xf numFmtId="0" fontId="10" fillId="0" borderId="77" xfId="0" applyFont="1" applyFill="1" applyBorder="1" applyAlignment="1" applyProtection="1">
      <alignment horizontal="center" vertical="top" wrapText="1"/>
    </xf>
    <xf numFmtId="0" fontId="10" fillId="0" borderId="40" xfId="0" applyFont="1" applyFill="1" applyBorder="1" applyAlignment="1" applyProtection="1">
      <alignment horizontal="center" vertical="top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82" xfId="0" applyFont="1" applyFill="1" applyBorder="1" applyAlignment="1" applyProtection="1">
      <alignment horizontal="center" vertical="center" wrapText="1"/>
    </xf>
    <xf numFmtId="0" fontId="10" fillId="0" borderId="83" xfId="0" applyFont="1" applyFill="1" applyBorder="1" applyAlignment="1" applyProtection="1">
      <alignment horizontal="center" vertical="center" wrapText="1"/>
    </xf>
    <xf numFmtId="184" fontId="6" fillId="3" borderId="99" xfId="0" applyNumberFormat="1" applyFont="1" applyFill="1" applyBorder="1" applyAlignment="1" applyProtection="1">
      <alignment horizontal="center" vertical="center" shrinkToFit="1"/>
    </xf>
    <xf numFmtId="0" fontId="0" fillId="3" borderId="100" xfId="0" applyFill="1" applyBorder="1" applyAlignment="1" applyProtection="1">
      <alignment horizontal="center" vertical="center" shrinkToFit="1"/>
    </xf>
    <xf numFmtId="0" fontId="0" fillId="3" borderId="10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88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90" xfId="0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left" vertical="center" wrapText="1"/>
    </xf>
    <xf numFmtId="0" fontId="9" fillId="3" borderId="45" xfId="0" applyFont="1" applyFill="1" applyBorder="1" applyAlignment="1" applyProtection="1">
      <alignment horizontal="left" vertical="center" wrapText="1"/>
    </xf>
    <xf numFmtId="0" fontId="9" fillId="3" borderId="68" xfId="0" applyFont="1" applyFill="1" applyBorder="1" applyAlignment="1" applyProtection="1">
      <alignment horizontal="left" vertical="center" wrapText="1"/>
    </xf>
    <xf numFmtId="0" fontId="9" fillId="3" borderId="6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90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 wrapText="1"/>
    </xf>
    <xf numFmtId="178" fontId="2" fillId="3" borderId="61" xfId="0" applyNumberFormat="1" applyFont="1" applyFill="1" applyBorder="1" applyAlignment="1" applyProtection="1">
      <alignment vertical="center"/>
    </xf>
    <xf numFmtId="178" fontId="2" fillId="3" borderId="90" xfId="0" applyNumberFormat="1" applyFont="1" applyFill="1" applyBorder="1" applyAlignment="1" applyProtection="1">
      <alignment vertical="center"/>
    </xf>
    <xf numFmtId="0" fontId="4" fillId="0" borderId="3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88" xfId="0" applyFont="1" applyBorder="1" applyAlignment="1" applyProtection="1">
      <alignment vertical="center"/>
    </xf>
    <xf numFmtId="0" fontId="4" fillId="0" borderId="39" xfId="0" applyFont="1" applyBorder="1" applyAlignment="1" applyProtection="1">
      <alignment vertical="center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03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04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04" xfId="0" applyBorder="1" applyAlignment="1" applyProtection="1">
      <alignment horizontal="left" vertical="center" wrapText="1"/>
    </xf>
    <xf numFmtId="0" fontId="0" fillId="0" borderId="52" xfId="0" applyBorder="1" applyAlignment="1" applyProtection="1">
      <alignment horizontal="center" vertical="center" wrapText="1"/>
    </xf>
    <xf numFmtId="0" fontId="6" fillId="0" borderId="6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177" fontId="2" fillId="3" borderId="61" xfId="0" applyNumberFormat="1" applyFont="1" applyFill="1" applyBorder="1" applyAlignment="1" applyProtection="1">
      <alignment vertical="center"/>
    </xf>
    <xf numFmtId="177" fontId="2" fillId="3" borderId="90" xfId="0" applyNumberFormat="1" applyFont="1" applyFill="1" applyBorder="1" applyAlignment="1" applyProtection="1">
      <alignment vertical="center"/>
    </xf>
    <xf numFmtId="177" fontId="2" fillId="3" borderId="17" xfId="0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177" fontId="2" fillId="5" borderId="95" xfId="0" applyNumberFormat="1" applyFont="1" applyFill="1" applyBorder="1" applyProtection="1">
      <alignment vertical="center"/>
      <protection locked="0"/>
    </xf>
    <xf numFmtId="177" fontId="2" fillId="5" borderId="86" xfId="0" applyNumberFormat="1" applyFont="1" applyFill="1" applyBorder="1" applyProtection="1">
      <alignment vertical="center"/>
      <protection locked="0"/>
    </xf>
    <xf numFmtId="184" fontId="6" fillId="0" borderId="84" xfId="0" applyNumberFormat="1" applyFont="1" applyBorder="1" applyAlignment="1" applyProtection="1">
      <alignment horizontal="center" vertical="center" shrinkToFit="1"/>
    </xf>
    <xf numFmtId="184" fontId="6" fillId="0" borderId="85" xfId="0" applyNumberFormat="1" applyFont="1" applyBorder="1" applyAlignment="1" applyProtection="1">
      <alignment horizontal="center" vertical="center" shrinkToFit="1"/>
    </xf>
    <xf numFmtId="184" fontId="6" fillId="0" borderId="86" xfId="0" applyNumberFormat="1" applyFont="1" applyBorder="1" applyAlignment="1" applyProtection="1">
      <alignment horizontal="center" vertical="center" shrinkToFit="1"/>
    </xf>
    <xf numFmtId="0" fontId="6" fillId="0" borderId="0" xfId="0" applyNumberFormat="1" applyFont="1" applyAlignment="1" applyProtection="1">
      <alignment horizontal="right" vertical="center"/>
    </xf>
    <xf numFmtId="0" fontId="6" fillId="0" borderId="102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84" fontId="6" fillId="3" borderId="100" xfId="0" applyNumberFormat="1" applyFont="1" applyFill="1" applyBorder="1" applyAlignment="1" applyProtection="1">
      <alignment horizontal="center" vertical="center" shrinkToFit="1"/>
    </xf>
    <xf numFmtId="177" fontId="2" fillId="3" borderId="3" xfId="0" applyNumberFormat="1" applyFont="1" applyFill="1" applyBorder="1" applyAlignment="1" applyProtection="1">
      <alignment vertical="center"/>
      <protection locked="0"/>
    </xf>
    <xf numFmtId="177" fontId="2" fillId="3" borderId="9" xfId="0" applyNumberFormat="1" applyFont="1" applyFill="1" applyBorder="1" applyAlignment="1" applyProtection="1">
      <alignment vertical="center"/>
      <protection locked="0"/>
    </xf>
    <xf numFmtId="177" fontId="2" fillId="3" borderId="8" xfId="0" applyNumberFormat="1" applyFont="1" applyFill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90" xfId="0" applyFont="1" applyBorder="1" applyAlignment="1" applyProtection="1">
      <alignment horizontal="center" vertical="center" shrinkToFit="1"/>
    </xf>
    <xf numFmtId="177" fontId="2" fillId="3" borderId="3" xfId="0" applyNumberFormat="1" applyFont="1" applyFill="1" applyBorder="1" applyAlignment="1" applyProtection="1">
      <alignment horizontal="right" vertical="center"/>
      <protection locked="0"/>
    </xf>
    <xf numFmtId="177" fontId="2" fillId="3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177" fontId="2" fillId="0" borderId="95" xfId="0" applyNumberFormat="1" applyFont="1" applyBorder="1" applyAlignment="1" applyProtection="1">
      <alignment vertical="center"/>
      <protection locked="0"/>
    </xf>
    <xf numFmtId="177" fontId="2" fillId="0" borderId="86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 wrapText="1"/>
    </xf>
    <xf numFmtId="0" fontId="0" fillId="0" borderId="104" xfId="0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177" fontId="2" fillId="3" borderId="33" xfId="0" applyNumberFormat="1" applyFont="1" applyFill="1" applyBorder="1" applyAlignment="1" applyProtection="1">
      <alignment vertical="center"/>
    </xf>
    <xf numFmtId="177" fontId="2" fillId="3" borderId="75" xfId="0" applyNumberFormat="1" applyFont="1" applyFill="1" applyBorder="1" applyAlignment="1" applyProtection="1">
      <alignment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184" fontId="6" fillId="0" borderId="99" xfId="0" applyNumberFormat="1" applyFont="1" applyBorder="1" applyAlignment="1" applyProtection="1">
      <alignment horizontal="center" vertical="center" shrinkToFit="1"/>
    </xf>
    <xf numFmtId="184" fontId="6" fillId="0" borderId="100" xfId="0" applyNumberFormat="1" applyFont="1" applyBorder="1" applyAlignment="1" applyProtection="1">
      <alignment horizontal="center" vertical="center" shrinkToFit="1"/>
    </xf>
    <xf numFmtId="184" fontId="6" fillId="0" borderId="101" xfId="0" applyNumberFormat="1" applyFont="1" applyBorder="1" applyAlignment="1" applyProtection="1">
      <alignment horizontal="center" vertical="center" shrinkToFit="1"/>
    </xf>
  </cellXfs>
  <cellStyles count="2">
    <cellStyle name="標準" xfId="0" builtinId="0"/>
    <cellStyle name="標準 3" xfId="1" xr:uid="{363ACD0B-C9B2-4541-93E7-7389E109E626}"/>
  </cellStyles>
  <dxfs count="3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</xdr:colOff>
      <xdr:row>5</xdr:row>
      <xdr:rowOff>645795</xdr:rowOff>
    </xdr:from>
    <xdr:to>
      <xdr:col>12</xdr:col>
      <xdr:colOff>576132</xdr:colOff>
      <xdr:row>5</xdr:row>
      <xdr:rowOff>924025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B45A59E9-7BA2-C6D5-F30C-ADFCE85106E7}"/>
            </a:ext>
          </a:extLst>
        </xdr:cNvPr>
        <xdr:cNvSpPr txBox="1">
          <a:spLocks noChangeArrowheads="1"/>
        </xdr:cNvSpPr>
      </xdr:nvSpPr>
      <xdr:spPr bwMode="auto">
        <a:xfrm>
          <a:off x="3914775" y="3105150"/>
          <a:ext cx="552450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(Ａ)</a:t>
          </a:r>
          <a:endParaRPr lang="ja-JP" altLang="en-US"/>
        </a:p>
      </xdr:txBody>
    </xdr:sp>
    <xdr:clientData/>
  </xdr:twoCellAnchor>
  <xdr:twoCellAnchor>
    <xdr:from>
      <xdr:col>25</xdr:col>
      <xdr:colOff>40005</xdr:colOff>
      <xdr:row>5</xdr:row>
      <xdr:rowOff>645795</xdr:rowOff>
    </xdr:from>
    <xdr:to>
      <xdr:col>25</xdr:col>
      <xdr:colOff>643299</xdr:colOff>
      <xdr:row>5</xdr:row>
      <xdr:rowOff>924025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BBE496AF-0486-28AF-F750-C1483AD45773}"/>
            </a:ext>
          </a:extLst>
        </xdr:cNvPr>
        <xdr:cNvSpPr txBox="1">
          <a:spLocks noChangeArrowheads="1"/>
        </xdr:cNvSpPr>
      </xdr:nvSpPr>
      <xdr:spPr bwMode="auto">
        <a:xfrm>
          <a:off x="8858250" y="3105150"/>
          <a:ext cx="6000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(Ｃ)</a:t>
          </a:r>
          <a:endParaRPr lang="ja-JP" altLang="en-US"/>
        </a:p>
      </xdr:txBody>
    </xdr:sp>
    <xdr:clientData/>
  </xdr:twoCellAnchor>
  <xdr:twoCellAnchor>
    <xdr:from>
      <xdr:col>15</xdr:col>
      <xdr:colOff>531918</xdr:colOff>
      <xdr:row>5</xdr:row>
      <xdr:rowOff>478367</xdr:rowOff>
    </xdr:from>
    <xdr:to>
      <xdr:col>17</xdr:col>
      <xdr:colOff>42333</xdr:colOff>
      <xdr:row>5</xdr:row>
      <xdr:rowOff>771840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68147209-F1D6-06D1-926B-BDBE0398410A}"/>
            </a:ext>
          </a:extLst>
        </xdr:cNvPr>
        <xdr:cNvSpPr txBox="1">
          <a:spLocks noChangeArrowheads="1"/>
        </xdr:cNvSpPr>
      </xdr:nvSpPr>
      <xdr:spPr bwMode="auto">
        <a:xfrm>
          <a:off x="8416501" y="2415117"/>
          <a:ext cx="589915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(様式３)</a:t>
          </a:r>
          <a:endParaRPr lang="ja-JP" altLang="en-US"/>
        </a:p>
      </xdr:txBody>
    </xdr:sp>
    <xdr:clientData/>
  </xdr:twoCellAnchor>
  <xdr:twoCellAnchor>
    <xdr:from>
      <xdr:col>25</xdr:col>
      <xdr:colOff>0</xdr:colOff>
      <xdr:row>5</xdr:row>
      <xdr:rowOff>302895</xdr:rowOff>
    </xdr:from>
    <xdr:to>
      <xdr:col>25</xdr:col>
      <xdr:colOff>643521</xdr:colOff>
      <xdr:row>5</xdr:row>
      <xdr:rowOff>645795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07E61782-ACF7-FFF2-3163-60B8FDADF882}"/>
            </a:ext>
          </a:extLst>
        </xdr:cNvPr>
        <xdr:cNvSpPr txBox="1">
          <a:spLocks noChangeArrowheads="1"/>
        </xdr:cNvSpPr>
      </xdr:nvSpPr>
      <xdr:spPr bwMode="auto">
        <a:xfrm>
          <a:off x="9744075" y="1866900"/>
          <a:ext cx="647700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②～⑥の　合計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5</xdr:row>
      <xdr:rowOff>685800</xdr:rowOff>
    </xdr:from>
    <xdr:to>
      <xdr:col>8</xdr:col>
      <xdr:colOff>476250</xdr:colOff>
      <xdr:row>5</xdr:row>
      <xdr:rowOff>930275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CBD1A7E5-2B3B-EEB2-BF69-D82BB27AB822}"/>
            </a:ext>
          </a:extLst>
        </xdr:cNvPr>
        <xdr:cNvSpPr txBox="1">
          <a:spLocks noChangeArrowheads="1"/>
        </xdr:cNvSpPr>
      </xdr:nvSpPr>
      <xdr:spPr bwMode="auto">
        <a:xfrm>
          <a:off x="4391025" y="2419350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/>
        </a:p>
      </xdr:txBody>
    </xdr:sp>
    <xdr:clientData/>
  </xdr:twoCellAnchor>
  <xdr:twoCellAnchor>
    <xdr:from>
      <xdr:col>14</xdr:col>
      <xdr:colOff>39159</xdr:colOff>
      <xdr:row>5</xdr:row>
      <xdr:rowOff>684742</xdr:rowOff>
    </xdr:from>
    <xdr:to>
      <xdr:col>14</xdr:col>
      <xdr:colOff>515409</xdr:colOff>
      <xdr:row>5</xdr:row>
      <xdr:rowOff>927100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8CEEF93-E250-756C-3AB5-36F7A9F639C3}"/>
            </a:ext>
          </a:extLst>
        </xdr:cNvPr>
        <xdr:cNvSpPr txBox="1">
          <a:spLocks noChangeArrowheads="1"/>
        </xdr:cNvSpPr>
      </xdr:nvSpPr>
      <xdr:spPr bwMode="auto">
        <a:xfrm>
          <a:off x="7383992" y="2621492"/>
          <a:ext cx="476250" cy="24235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endParaRPr lang="ja-JP" altLang="en-US"/>
        </a:p>
      </xdr:txBody>
    </xdr:sp>
    <xdr:clientData/>
  </xdr:twoCellAnchor>
  <xdr:twoCellAnchor>
    <xdr:from>
      <xdr:col>16</xdr:col>
      <xdr:colOff>8996</xdr:colOff>
      <xdr:row>5</xdr:row>
      <xdr:rowOff>680773</xdr:rowOff>
    </xdr:from>
    <xdr:to>
      <xdr:col>16</xdr:col>
      <xdr:colOff>493183</xdr:colOff>
      <xdr:row>5</xdr:row>
      <xdr:rowOff>920485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1EE59C52-B76D-F3AE-8EAE-4DB5B61F7A4B}"/>
            </a:ext>
          </a:extLst>
        </xdr:cNvPr>
        <xdr:cNvSpPr txBox="1">
          <a:spLocks noChangeArrowheads="1"/>
        </xdr:cNvSpPr>
      </xdr:nvSpPr>
      <xdr:spPr bwMode="auto">
        <a:xfrm>
          <a:off x="7700434" y="2621492"/>
          <a:ext cx="484187" cy="23971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endParaRPr lang="ja-JP" altLang="en-US"/>
        </a:p>
      </xdr:txBody>
    </xdr:sp>
    <xdr:clientData/>
  </xdr:twoCellAnchor>
  <xdr:twoCellAnchor>
    <xdr:from>
      <xdr:col>17</xdr:col>
      <xdr:colOff>50800</xdr:colOff>
      <xdr:row>5</xdr:row>
      <xdr:rowOff>675216</xdr:rowOff>
    </xdr:from>
    <xdr:to>
      <xdr:col>17</xdr:col>
      <xdr:colOff>527050</xdr:colOff>
      <xdr:row>5</xdr:row>
      <xdr:rowOff>919691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3EEE4E40-250D-D6FD-46B1-35607462260D}"/>
            </a:ext>
          </a:extLst>
        </xdr:cNvPr>
        <xdr:cNvSpPr txBox="1">
          <a:spLocks noChangeArrowheads="1"/>
        </xdr:cNvSpPr>
      </xdr:nvSpPr>
      <xdr:spPr bwMode="auto">
        <a:xfrm>
          <a:off x="9014883" y="2611966"/>
          <a:ext cx="47625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endParaRPr lang="ja-JP" altLang="en-US"/>
        </a:p>
      </xdr:txBody>
    </xdr:sp>
    <xdr:clientData/>
  </xdr:twoCellAnchor>
  <xdr:twoCellAnchor>
    <xdr:from>
      <xdr:col>18</xdr:col>
      <xdr:colOff>525304</xdr:colOff>
      <xdr:row>5</xdr:row>
      <xdr:rowOff>457200</xdr:rowOff>
    </xdr:from>
    <xdr:to>
      <xdr:col>20</xdr:col>
      <xdr:colOff>35719</xdr:colOff>
      <xdr:row>5</xdr:row>
      <xdr:rowOff>750673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6B1B2AF5-10BE-268C-0300-06FF0E8E9300}"/>
            </a:ext>
          </a:extLst>
        </xdr:cNvPr>
        <xdr:cNvSpPr txBox="1">
          <a:spLocks noChangeArrowheads="1"/>
        </xdr:cNvSpPr>
      </xdr:nvSpPr>
      <xdr:spPr bwMode="auto">
        <a:xfrm>
          <a:off x="9312117" y="2397919"/>
          <a:ext cx="605790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(様式３）</a:t>
          </a:r>
          <a:endParaRPr lang="ja-JP" altLang="en-US"/>
        </a:p>
      </xdr:txBody>
    </xdr:sp>
    <xdr:clientData/>
  </xdr:twoCellAnchor>
  <xdr:twoCellAnchor>
    <xdr:from>
      <xdr:col>18</xdr:col>
      <xdr:colOff>46037</xdr:colOff>
      <xdr:row>5</xdr:row>
      <xdr:rowOff>695325</xdr:rowOff>
    </xdr:from>
    <xdr:to>
      <xdr:col>20</xdr:col>
      <xdr:colOff>530225</xdr:colOff>
      <xdr:row>6</xdr:row>
      <xdr:rowOff>6350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C272C120-AD9D-7BD8-FFB8-CC4E1B26C870}"/>
            </a:ext>
          </a:extLst>
        </xdr:cNvPr>
        <xdr:cNvSpPr txBox="1">
          <a:spLocks noChangeArrowheads="1"/>
        </xdr:cNvSpPr>
      </xdr:nvSpPr>
      <xdr:spPr bwMode="auto">
        <a:xfrm>
          <a:off x="8832850" y="2636044"/>
          <a:ext cx="1579563" cy="239712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endParaRPr lang="ja-JP" altLang="en-US"/>
        </a:p>
      </xdr:txBody>
    </xdr:sp>
    <xdr:clientData/>
  </xdr:twoCellAnchor>
  <xdr:twoCellAnchor>
    <xdr:from>
      <xdr:col>13</xdr:col>
      <xdr:colOff>25400</xdr:colOff>
      <xdr:row>5</xdr:row>
      <xdr:rowOff>660400</xdr:rowOff>
    </xdr:from>
    <xdr:to>
      <xdr:col>13</xdr:col>
      <xdr:colOff>580577</xdr:colOff>
      <xdr:row>5</xdr:row>
      <xdr:rowOff>938630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E65D3380-8BE4-59D6-9AA5-0B3DF2235809}"/>
            </a:ext>
          </a:extLst>
        </xdr:cNvPr>
        <xdr:cNvSpPr txBox="1">
          <a:spLocks noChangeArrowheads="1"/>
        </xdr:cNvSpPr>
      </xdr:nvSpPr>
      <xdr:spPr bwMode="auto">
        <a:xfrm>
          <a:off x="6667500" y="2387600"/>
          <a:ext cx="555177" cy="2782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(Ｂ)</a:t>
          </a:r>
          <a:endParaRPr lang="ja-JP" altLang="en-US"/>
        </a:p>
      </xdr:txBody>
    </xdr:sp>
    <xdr:clientData/>
  </xdr:twoCellAnchor>
  <xdr:twoCellAnchor>
    <xdr:from>
      <xdr:col>26</xdr:col>
      <xdr:colOff>44450</xdr:colOff>
      <xdr:row>5</xdr:row>
      <xdr:rowOff>641350</xdr:rowOff>
    </xdr:from>
    <xdr:to>
      <xdr:col>26</xdr:col>
      <xdr:colOff>647744</xdr:colOff>
      <xdr:row>5</xdr:row>
      <xdr:rowOff>919580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143583B-B1F3-5C4E-DEFF-1ECFA437ABE6}"/>
            </a:ext>
          </a:extLst>
        </xdr:cNvPr>
        <xdr:cNvSpPr txBox="1">
          <a:spLocks noChangeArrowheads="1"/>
        </xdr:cNvSpPr>
      </xdr:nvSpPr>
      <xdr:spPr bwMode="auto">
        <a:xfrm>
          <a:off x="11207750" y="2368550"/>
          <a:ext cx="603294" cy="27823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(Ｄ)</a:t>
          </a:r>
          <a:endParaRPr lang="ja-JP" altLang="en-US"/>
        </a:p>
      </xdr:txBody>
    </xdr:sp>
    <xdr:clientData/>
  </xdr:twoCellAnchor>
  <xdr:twoCellAnchor>
    <xdr:from>
      <xdr:col>26</xdr:col>
      <xdr:colOff>9525</xdr:colOff>
      <xdr:row>5</xdr:row>
      <xdr:rowOff>457200</xdr:rowOff>
    </xdr:from>
    <xdr:to>
      <xdr:col>26</xdr:col>
      <xdr:colOff>653046</xdr:colOff>
      <xdr:row>5</xdr:row>
      <xdr:rowOff>666750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BE4F9357-F8EE-1E94-9772-9DD7AD6DA9ED}"/>
            </a:ext>
          </a:extLst>
        </xdr:cNvPr>
        <xdr:cNvSpPr txBox="1">
          <a:spLocks noChangeArrowheads="1"/>
        </xdr:cNvSpPr>
      </xdr:nvSpPr>
      <xdr:spPr bwMode="auto">
        <a:xfrm>
          <a:off x="11106150" y="2171700"/>
          <a:ext cx="643521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②＋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+mn-lt"/>
              <a:ea typeface="+mn-ea"/>
            </a:rPr>
            <a:t>③＋⑥</a:t>
          </a:r>
          <a:endParaRPr lang="ja-JP" altLang="en-US" sz="900" b="1"/>
        </a:p>
      </xdr:txBody>
    </xdr:sp>
    <xdr:clientData/>
  </xdr:twoCellAnchor>
  <xdr:twoCellAnchor>
    <xdr:from>
      <xdr:col>19</xdr:col>
      <xdr:colOff>246168</xdr:colOff>
      <xdr:row>5</xdr:row>
      <xdr:rowOff>454556</xdr:rowOff>
    </xdr:from>
    <xdr:to>
      <xdr:col>23</xdr:col>
      <xdr:colOff>304271</xdr:colOff>
      <xdr:row>5</xdr:row>
      <xdr:rowOff>748029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680A90CE-B1CC-9CF9-1AE3-D6A7FCB661C1}"/>
            </a:ext>
          </a:extLst>
        </xdr:cNvPr>
        <xdr:cNvSpPr txBox="1">
          <a:spLocks noChangeArrowheads="1"/>
        </xdr:cNvSpPr>
      </xdr:nvSpPr>
      <xdr:spPr bwMode="auto">
        <a:xfrm>
          <a:off x="10131001" y="2391306"/>
          <a:ext cx="2217103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19</xdr:col>
      <xdr:colOff>294217</xdr:colOff>
      <xdr:row>5</xdr:row>
      <xdr:rowOff>697707</xdr:rowOff>
    </xdr:from>
    <xdr:to>
      <xdr:col>23</xdr:col>
      <xdr:colOff>230717</xdr:colOff>
      <xdr:row>6</xdr:row>
      <xdr:rowOff>10849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E63908BF-B1E7-D025-470A-5E0B8256C204}"/>
            </a:ext>
          </a:extLst>
        </xdr:cNvPr>
        <xdr:cNvSpPr txBox="1">
          <a:spLocks noChangeArrowheads="1"/>
        </xdr:cNvSpPr>
      </xdr:nvSpPr>
      <xdr:spPr bwMode="auto">
        <a:xfrm>
          <a:off x="10179050" y="2634457"/>
          <a:ext cx="209550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  <xdr:twoCellAnchor>
    <xdr:from>
      <xdr:col>21</xdr:col>
      <xdr:colOff>239818</xdr:colOff>
      <xdr:row>5</xdr:row>
      <xdr:rowOff>458789</xdr:rowOff>
    </xdr:from>
    <xdr:to>
      <xdr:col>25</xdr:col>
      <xdr:colOff>297921</xdr:colOff>
      <xdr:row>5</xdr:row>
      <xdr:rowOff>752262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5F859D9-2295-0FD0-EEDF-B208CB185C76}"/>
            </a:ext>
          </a:extLst>
        </xdr:cNvPr>
        <xdr:cNvSpPr txBox="1">
          <a:spLocks noChangeArrowheads="1"/>
        </xdr:cNvSpPr>
      </xdr:nvSpPr>
      <xdr:spPr bwMode="auto">
        <a:xfrm>
          <a:off x="11204151" y="2395539"/>
          <a:ext cx="2217103" cy="29347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(様式２)</a:t>
          </a:r>
          <a:endParaRPr lang="ja-JP" altLang="en-US"/>
        </a:p>
      </xdr:txBody>
    </xdr:sp>
    <xdr:clientData/>
  </xdr:twoCellAnchor>
  <xdr:twoCellAnchor>
    <xdr:from>
      <xdr:col>21</xdr:col>
      <xdr:colOff>309033</xdr:colOff>
      <xdr:row>5</xdr:row>
      <xdr:rowOff>670190</xdr:rowOff>
    </xdr:from>
    <xdr:to>
      <xdr:col>25</xdr:col>
      <xdr:colOff>245533</xdr:colOff>
      <xdr:row>5</xdr:row>
      <xdr:rowOff>914665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4778A45-8858-9CE8-E05E-F646510C5E64}"/>
            </a:ext>
          </a:extLst>
        </xdr:cNvPr>
        <xdr:cNvSpPr txBox="1">
          <a:spLocks noChangeArrowheads="1"/>
        </xdr:cNvSpPr>
      </xdr:nvSpPr>
      <xdr:spPr bwMode="auto">
        <a:xfrm>
          <a:off x="11273366" y="2606940"/>
          <a:ext cx="2095500" cy="2444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48</xdr:row>
      <xdr:rowOff>95250</xdr:rowOff>
    </xdr:from>
    <xdr:ext cx="4159250" cy="20849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CFF6C-8B5A-03B9-41F3-DE5F98D743B4}"/>
            </a:ext>
          </a:extLst>
        </xdr:cNvPr>
        <xdr:cNvSpPr txBox="1"/>
      </xdr:nvSpPr>
      <xdr:spPr>
        <a:xfrm>
          <a:off x="13832417" y="14943667"/>
          <a:ext cx="4159250" cy="2084916"/>
        </a:xfrm>
        <a:prstGeom prst="rect">
          <a:avLst/>
        </a:prstGeom>
        <a:solidFill>
          <a:srgbClr val="FFFFCC"/>
        </a:solidFill>
        <a:ln>
          <a:solidFill>
            <a:srgbClr val="00924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300"/>
            </a:lnSpc>
          </a:pPr>
          <a:r>
            <a:rPr kumimoji="1" lang="en-US" altLang="ja-JP" sz="1100" b="1" kern="1200">
              <a:solidFill>
                <a:sysClr val="windowText" lastClr="000000"/>
              </a:solidFill>
            </a:rPr>
            <a:t>【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療育支援加算を取得している場合、当該加算の取組みに従事する時間を除いて記載してください。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r>
            <a:rPr kumimoji="1" lang="en-US" altLang="ja-JP" sz="1100" kern="1200">
              <a:solidFill>
                <a:sysClr val="windowText" lastClr="000000"/>
              </a:solidFill>
            </a:rPr>
            <a:t>A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：専門職配置６０時間以上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en-US" altLang="ja-JP" sz="1100" kern="1200">
              <a:solidFill>
                <a:sysClr val="windowText" lastClr="000000"/>
              </a:solidFill>
            </a:rPr>
            <a:t>B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：専門職配置３０時間以上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例）常勤（月当たり１７３時間）の心理担当職員を雇用し、療育支援加算の対象職員かつみなし保育士とする場合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endParaRPr kumimoji="1" lang="en-US" altLang="ja-JP" sz="1100" kern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kern="1200">
              <a:solidFill>
                <a:sysClr val="windowText" lastClr="000000"/>
              </a:solidFill>
            </a:rPr>
            <a:t>１７３時間　－　６０時間　＝</a:t>
          </a:r>
          <a:r>
            <a:rPr kumimoji="1" lang="ja-JP" altLang="en-US" sz="1100" u="sng" kern="1200">
              <a:solidFill>
                <a:sysClr val="windowText" lastClr="000000"/>
              </a:solidFill>
            </a:rPr>
            <a:t>１１３時間</a:t>
          </a:r>
          <a:r>
            <a:rPr kumimoji="1" lang="ja-JP" altLang="en-US" sz="1100" u="none" kern="1200">
              <a:solidFill>
                <a:sysClr val="windowText" lastClr="000000"/>
              </a:solidFill>
            </a:rPr>
            <a:t>　をみなし保育士として表に記載</a:t>
          </a:r>
          <a:endParaRPr kumimoji="1" lang="en-US" altLang="ja-JP" sz="1100" u="sng" kern="12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2</xdr:row>
      <xdr:rowOff>0</xdr:rowOff>
    </xdr:from>
    <xdr:to>
      <xdr:col>53</xdr:col>
      <xdr:colOff>254000</xdr:colOff>
      <xdr:row>7</xdr:row>
      <xdr:rowOff>206375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A507C83-1D4C-0A9D-15BB-6EE7D89731E2}"/>
            </a:ext>
          </a:extLst>
        </xdr:cNvPr>
        <xdr:cNvSpPr/>
      </xdr:nvSpPr>
      <xdr:spPr bwMode="auto">
        <a:xfrm>
          <a:off x="17526000" y="492125"/>
          <a:ext cx="9969500" cy="219075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24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＜誰でも通園コメント＞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誰でも通園として従事した職員は、誰でも通園に専従した勤務時間分を除いて記載してください。</a:t>
          </a:r>
        </a:p>
        <a:p>
          <a:pPr algn="l">
            <a:lnSpc>
              <a:spcPts val="24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本体保育に従事しながら誰通について「支援」を行った勤務時間は除かないこと</a:t>
          </a:r>
        </a:p>
        <a:p>
          <a:pPr algn="l">
            <a:lnSpc>
              <a:spcPts val="2300"/>
            </a:lnSpc>
          </a:pPr>
          <a:r>
            <a:rPr kumimoji="1" lang="en-US" altLang="ja-JP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誰通専任職員であっても、本体保育従事時間は本シートに記載すること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304800</xdr:colOff>
      <xdr:row>11</xdr:row>
      <xdr:rowOff>215900</xdr:rowOff>
    </xdr:from>
    <xdr:to>
      <xdr:col>50</xdr:col>
      <xdr:colOff>571500</xdr:colOff>
      <xdr:row>15</xdr:row>
      <xdr:rowOff>317501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79DF8F0D-3F54-55B3-8F7E-DF9123115BD7}"/>
            </a:ext>
          </a:extLst>
        </xdr:cNvPr>
        <xdr:cNvSpPr/>
      </xdr:nvSpPr>
      <xdr:spPr bwMode="auto">
        <a:xfrm>
          <a:off x="20535900" y="3365500"/>
          <a:ext cx="3619500" cy="1422401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37037"/>
            <a:gd name="adj6" fmla="val -85108"/>
          </a:avLst>
        </a:prstGeom>
        <a:solidFill>
          <a:schemeClr val="bg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ctr" rotWithShape="0">
            <a:srgbClr val="000000">
              <a:alpha val="86000"/>
            </a:srgbClr>
          </a:outerShdw>
        </a:effectLst>
      </xdr:spPr>
      <xdr:txBody>
        <a:bodyPr vert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雇用契約等における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箇月あたりの労働時間数，又は変形労働時間制の場合は</a:t>
          </a:r>
          <a:r>
            <a:rPr kumimoji="1" lang="en-US" altLang="ja-JP" sz="1200">
              <a:latin typeface="+mj-ea"/>
              <a:ea typeface="+mj-ea"/>
            </a:rPr>
            <a:t>1</a:t>
          </a:r>
          <a:r>
            <a:rPr kumimoji="1" lang="ja-JP" altLang="en-US" sz="1200">
              <a:latin typeface="+mj-ea"/>
              <a:ea typeface="+mj-ea"/>
            </a:rPr>
            <a:t>箇月あたりの平均労働時間数を入力してください。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+mj-ea"/>
              <a:ea typeface="+mj-ea"/>
            </a:rPr>
            <a:t>契約の変更がない限り，全月（</a:t>
          </a:r>
          <a:r>
            <a:rPr kumimoji="1" lang="en-US" altLang="ja-JP" sz="1200">
              <a:latin typeface="+mj-ea"/>
              <a:ea typeface="+mj-ea"/>
            </a:rPr>
            <a:t>4</a:t>
          </a:r>
          <a:r>
            <a:rPr kumimoji="1" lang="ja-JP" altLang="en-US" sz="1200">
              <a:latin typeface="+mj-ea"/>
              <a:ea typeface="+mj-ea"/>
            </a:rPr>
            <a:t>月～</a:t>
          </a:r>
          <a:r>
            <a:rPr kumimoji="1" lang="en-US" altLang="ja-JP" sz="1200">
              <a:latin typeface="+mj-ea"/>
              <a:ea typeface="+mj-ea"/>
            </a:rPr>
            <a:t>3</a:t>
          </a:r>
          <a:r>
            <a:rPr kumimoji="1" lang="ja-JP" altLang="en-US" sz="1200">
              <a:latin typeface="+mj-ea"/>
              <a:ea typeface="+mj-ea"/>
            </a:rPr>
            <a:t>月）同じ時間数になります。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5D63-AD66-483B-AF5B-5D1B8185ACB3}">
  <sheetPr codeName="Sheet2">
    <pageSetUpPr fitToPage="1"/>
  </sheetPr>
  <dimension ref="A1:AL2"/>
  <sheetViews>
    <sheetView view="pageBreakPreview" zoomScale="90" zoomScaleNormal="100" zoomScaleSheetLayoutView="90" workbookViewId="0">
      <selection activeCell="A3" sqref="A3"/>
    </sheetView>
  </sheetViews>
  <sheetFormatPr defaultRowHeight="13.5"/>
  <cols>
    <col min="1" max="38" width="5.625" customWidth="1"/>
  </cols>
  <sheetData>
    <row r="1" spans="1:38" s="170" customFormat="1" ht="249.95" customHeight="1">
      <c r="A1" s="231" t="s">
        <v>168</v>
      </c>
      <c r="B1" s="169" t="s">
        <v>110</v>
      </c>
      <c r="C1" s="169" t="s">
        <v>111</v>
      </c>
      <c r="D1" s="169" t="s">
        <v>112</v>
      </c>
      <c r="E1" s="169" t="s">
        <v>73</v>
      </c>
      <c r="F1" s="169" t="s">
        <v>74</v>
      </c>
      <c r="G1" s="169" t="s">
        <v>113</v>
      </c>
      <c r="H1" s="169" t="s">
        <v>114</v>
      </c>
      <c r="I1" s="169" t="s">
        <v>113</v>
      </c>
      <c r="J1" s="171" t="s">
        <v>167</v>
      </c>
      <c r="K1" s="171" t="s">
        <v>113</v>
      </c>
      <c r="L1" s="171" t="s">
        <v>119</v>
      </c>
      <c r="M1" s="171" t="s">
        <v>120</v>
      </c>
      <c r="N1" s="195" t="s">
        <v>156</v>
      </c>
      <c r="O1" s="172" t="s">
        <v>121</v>
      </c>
      <c r="P1" s="173" t="s">
        <v>122</v>
      </c>
      <c r="Q1" s="173" t="s">
        <v>123</v>
      </c>
      <c r="R1" s="173" t="s">
        <v>124</v>
      </c>
      <c r="S1" s="173" t="s">
        <v>125</v>
      </c>
      <c r="T1" s="173" t="s">
        <v>126</v>
      </c>
      <c r="U1" s="173" t="s">
        <v>127</v>
      </c>
      <c r="V1" s="173" t="s">
        <v>128</v>
      </c>
      <c r="W1" s="173" t="s">
        <v>129</v>
      </c>
      <c r="X1" s="173" t="s">
        <v>130</v>
      </c>
      <c r="Y1" s="173" t="s">
        <v>131</v>
      </c>
      <c r="Z1" s="173" t="s">
        <v>132</v>
      </c>
      <c r="AA1" s="173" t="s">
        <v>144</v>
      </c>
      <c r="AB1" s="173" t="s">
        <v>145</v>
      </c>
      <c r="AC1" s="173" t="s">
        <v>146</v>
      </c>
      <c r="AD1" s="173" t="s">
        <v>147</v>
      </c>
      <c r="AE1" s="173" t="s">
        <v>148</v>
      </c>
      <c r="AF1" s="173" t="s">
        <v>149</v>
      </c>
      <c r="AG1" s="173" t="s">
        <v>150</v>
      </c>
      <c r="AH1" s="173" t="s">
        <v>151</v>
      </c>
      <c r="AI1" s="173" t="s">
        <v>152</v>
      </c>
      <c r="AJ1" s="173" t="s">
        <v>153</v>
      </c>
      <c r="AK1" s="173" t="s">
        <v>154</v>
      </c>
      <c r="AL1" s="173" t="s">
        <v>155</v>
      </c>
    </row>
    <row r="2" spans="1:38">
      <c r="A2" s="222" t="s">
        <v>169</v>
      </c>
      <c r="B2" s="168">
        <f>様式１!C1</f>
        <v>0</v>
      </c>
      <c r="C2" s="168">
        <f>様式１!C2</f>
        <v>0</v>
      </c>
      <c r="D2" s="168">
        <f>様式１!N18</f>
        <v>1</v>
      </c>
      <c r="E2" s="168">
        <f>様式１!O18</f>
        <v>0</v>
      </c>
      <c r="F2" s="168">
        <f>様式１!P18</f>
        <v>0</v>
      </c>
      <c r="G2" s="168">
        <f>様式１!Q18</f>
        <v>0</v>
      </c>
      <c r="H2" s="168">
        <f>様式１!U18</f>
        <v>0</v>
      </c>
      <c r="I2" s="168">
        <f>様式１!V18</f>
        <v>0</v>
      </c>
      <c r="J2" s="168">
        <f>様式１!W18</f>
        <v>0</v>
      </c>
      <c r="K2" s="168">
        <f>様式１!X18</f>
        <v>0</v>
      </c>
      <c r="L2" s="174" t="s">
        <v>133</v>
      </c>
      <c r="M2" s="174" t="s">
        <v>133</v>
      </c>
      <c r="N2" s="174">
        <f>'様式３（非専従の常勤＋非常勤）'!$L$6</f>
        <v>0</v>
      </c>
      <c r="O2" s="175">
        <f>様式１!$AC7</f>
        <v>-1</v>
      </c>
      <c r="P2" s="175">
        <f>様式１!$AC8</f>
        <v>-1</v>
      </c>
      <c r="Q2" s="175">
        <f>様式１!$AC9</f>
        <v>-1</v>
      </c>
      <c r="R2" s="175">
        <f>様式１!$AC10</f>
        <v>-1</v>
      </c>
      <c r="S2" s="175">
        <f>様式１!$AC11</f>
        <v>-1</v>
      </c>
      <c r="T2" s="175">
        <f>様式１!$AC12</f>
        <v>-1</v>
      </c>
      <c r="U2" s="175">
        <f>様式１!$AC13</f>
        <v>-1</v>
      </c>
      <c r="V2" s="175">
        <f>様式１!$AC14</f>
        <v>-1</v>
      </c>
      <c r="W2" s="175">
        <f>様式１!$AC15</f>
        <v>-1</v>
      </c>
      <c r="X2" s="175">
        <f>様式１!$AC16</f>
        <v>-1</v>
      </c>
      <c r="Y2" s="175">
        <f>様式１!$AC17</f>
        <v>-1</v>
      </c>
      <c r="Z2" s="175">
        <f>様式１!$AC18</f>
        <v>-1</v>
      </c>
      <c r="AA2" s="175">
        <f>IF(様式１!L7="○",1,0)</f>
        <v>0</v>
      </c>
      <c r="AB2" s="175">
        <f>IF(様式１!L8="○",1,0)</f>
        <v>0</v>
      </c>
      <c r="AC2" s="175">
        <f>IF(様式１!L9="○",1,0)</f>
        <v>0</v>
      </c>
      <c r="AD2" s="175">
        <f>IF(様式１!L10="○",1,0)</f>
        <v>0</v>
      </c>
      <c r="AE2" s="175">
        <f>IF(様式１!L11="○",1,0)</f>
        <v>0</v>
      </c>
      <c r="AF2" s="175">
        <f>IF(様式１!L12="○",1,0)</f>
        <v>0</v>
      </c>
      <c r="AG2" s="175">
        <f>IF(様式１!L13="○",1,0)</f>
        <v>0</v>
      </c>
      <c r="AH2" s="175">
        <f>IF(様式１!L14="○",1,0)</f>
        <v>0</v>
      </c>
      <c r="AI2" s="175">
        <f>IF(様式１!L15="○",1,0)</f>
        <v>0</v>
      </c>
      <c r="AJ2" s="175">
        <f>IF(様式１!L16="○",1,0)</f>
        <v>0</v>
      </c>
      <c r="AK2" s="175">
        <f>IF(様式１!L7="○",1,0)</f>
        <v>0</v>
      </c>
      <c r="AL2" s="175">
        <f>IF(様式１!L18="○",1,0)</f>
        <v>0</v>
      </c>
    </row>
  </sheetData>
  <sheetProtection algorithmName="SHA-512" hashValue="vmBqaLiqPPeOaFcIBpBu0xg+roQowN5IX11NwneCo6gRXpAYOuESZKz2mXzCU2Qdn0XXTLcnhhS6ZK4Z1rHlkg==" saltValue="11OtLY9dOdFJ7W9xcBKG6g==" spinCount="100000" sheet="1" objects="1" scenarios="1" selectLockedCells="1"/>
  <phoneticPr fontId="1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FF12-A199-458E-84BA-C8BF89E8610D}">
  <sheetPr codeName="Sheet1">
    <pageSetUpPr fitToPage="1"/>
  </sheetPr>
  <dimension ref="A1:AE30"/>
  <sheetViews>
    <sheetView tabSelected="1" view="pageBreakPreview" zoomScale="90" zoomScaleNormal="80" zoomScaleSheetLayoutView="90" workbookViewId="0">
      <selection activeCell="C1" sqref="C1"/>
    </sheetView>
  </sheetViews>
  <sheetFormatPr defaultRowHeight="13.5"/>
  <cols>
    <col min="1" max="1" width="5.625" style="1" customWidth="1"/>
    <col min="2" max="12" width="6.625" style="1" customWidth="1"/>
    <col min="13" max="14" width="7.625" style="1" customWidth="1"/>
    <col min="15" max="16" width="7.125" style="1" customWidth="1"/>
    <col min="17" max="25" width="7.125" style="77" customWidth="1"/>
    <col min="26" max="27" width="8.625" style="1" customWidth="1"/>
    <col min="28" max="29" width="10.125" style="1" customWidth="1"/>
    <col min="30" max="30" width="6.625" style="1" customWidth="1"/>
    <col min="31" max="31" width="7.625" style="1" hidden="1" customWidth="1"/>
    <col min="32" max="16384" width="9" style="1"/>
  </cols>
  <sheetData>
    <row r="1" spans="1:31" ht="30" customHeight="1" thickBot="1">
      <c r="A1" s="237" t="s">
        <v>108</v>
      </c>
      <c r="B1" s="237"/>
      <c r="C1" s="163"/>
      <c r="R1" s="78"/>
      <c r="S1" s="279" t="s">
        <v>116</v>
      </c>
      <c r="T1" s="280"/>
      <c r="U1" s="280"/>
      <c r="V1" s="280"/>
      <c r="W1" s="280"/>
      <c r="X1" s="280"/>
      <c r="Y1" s="280"/>
      <c r="Z1" s="280"/>
      <c r="AA1" s="280"/>
      <c r="AB1" s="280"/>
      <c r="AC1" s="281"/>
      <c r="AD1" s="79"/>
    </row>
    <row r="2" spans="1:31" ht="28.5" customHeight="1" thickBot="1">
      <c r="A2" s="264" t="s">
        <v>84</v>
      </c>
      <c r="B2" s="265"/>
      <c r="C2" s="256"/>
      <c r="D2" s="256"/>
      <c r="E2" s="256"/>
      <c r="F2" s="257"/>
      <c r="G2" s="240" t="s">
        <v>79</v>
      </c>
      <c r="H2" s="241"/>
      <c r="I2" s="241"/>
      <c r="J2" s="241"/>
      <c r="K2" s="241"/>
      <c r="L2" s="241"/>
      <c r="M2" s="242"/>
      <c r="N2" s="76"/>
      <c r="O2" s="76"/>
      <c r="P2" s="76"/>
      <c r="Q2" s="80"/>
      <c r="R2" s="80"/>
      <c r="S2" s="80"/>
      <c r="T2" s="80"/>
      <c r="U2" s="80"/>
      <c r="V2" s="80"/>
      <c r="W2" s="80"/>
      <c r="X2" s="80"/>
      <c r="Y2" s="80"/>
      <c r="Z2" s="76"/>
      <c r="AA2" s="76"/>
      <c r="AC2" s="81" t="s">
        <v>60</v>
      </c>
    </row>
    <row r="3" spans="1:31" ht="46.5" customHeight="1">
      <c r="A3" s="268" t="s">
        <v>0</v>
      </c>
      <c r="B3" s="250" t="s">
        <v>62</v>
      </c>
      <c r="C3" s="251"/>
      <c r="D3" s="251"/>
      <c r="E3" s="251"/>
      <c r="F3" s="251"/>
      <c r="G3" s="251"/>
      <c r="H3" s="251"/>
      <c r="I3" s="252"/>
      <c r="J3" s="233" t="s">
        <v>69</v>
      </c>
      <c r="K3" s="243" t="s">
        <v>91</v>
      </c>
      <c r="L3" s="247" t="s">
        <v>143</v>
      </c>
      <c r="M3" s="271" t="s">
        <v>80</v>
      </c>
      <c r="N3" s="272"/>
      <c r="O3" s="286" t="s">
        <v>90</v>
      </c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8"/>
      <c r="AB3" s="282" t="s">
        <v>38</v>
      </c>
      <c r="AC3" s="283"/>
    </row>
    <row r="4" spans="1:31" ht="31.5" customHeight="1">
      <c r="A4" s="269"/>
      <c r="B4" s="244" t="s">
        <v>15</v>
      </c>
      <c r="C4" s="232" t="s">
        <v>13</v>
      </c>
      <c r="D4" s="255" t="s">
        <v>14</v>
      </c>
      <c r="E4" s="258" t="s">
        <v>115</v>
      </c>
      <c r="F4" s="259"/>
      <c r="G4" s="260"/>
      <c r="H4" s="232" t="s">
        <v>61</v>
      </c>
      <c r="I4" s="235" t="s">
        <v>87</v>
      </c>
      <c r="J4" s="233"/>
      <c r="K4" s="233"/>
      <c r="L4" s="248"/>
      <c r="M4" s="253" t="s">
        <v>83</v>
      </c>
      <c r="N4" s="273" t="s">
        <v>70</v>
      </c>
      <c r="O4" s="238" t="s">
        <v>88</v>
      </c>
      <c r="P4" s="276"/>
      <c r="Q4" s="277"/>
      <c r="R4" s="276" t="s">
        <v>89</v>
      </c>
      <c r="S4" s="276"/>
      <c r="T4" s="276"/>
      <c r="U4" s="238" t="s">
        <v>106</v>
      </c>
      <c r="V4" s="277"/>
      <c r="W4" s="238" t="s">
        <v>166</v>
      </c>
      <c r="X4" s="277"/>
      <c r="Y4" s="238" t="s">
        <v>76</v>
      </c>
      <c r="Z4" s="290" t="s">
        <v>75</v>
      </c>
      <c r="AA4" s="293" t="s">
        <v>81</v>
      </c>
      <c r="AB4" s="289" t="s">
        <v>77</v>
      </c>
      <c r="AC4" s="284" t="s">
        <v>78</v>
      </c>
    </row>
    <row r="5" spans="1:31" ht="15.75" customHeight="1">
      <c r="A5" s="269"/>
      <c r="B5" s="245"/>
      <c r="C5" s="233"/>
      <c r="D5" s="248"/>
      <c r="E5" s="261"/>
      <c r="F5" s="262"/>
      <c r="G5" s="263"/>
      <c r="H5" s="233"/>
      <c r="I5" s="236"/>
      <c r="J5" s="233"/>
      <c r="K5" s="233"/>
      <c r="L5" s="248"/>
      <c r="M5" s="253"/>
      <c r="N5" s="274"/>
      <c r="O5" s="82" t="s">
        <v>137</v>
      </c>
      <c r="P5" s="266" t="s">
        <v>138</v>
      </c>
      <c r="Q5" s="285"/>
      <c r="R5" s="83" t="s">
        <v>139</v>
      </c>
      <c r="S5" s="266" t="s">
        <v>138</v>
      </c>
      <c r="T5" s="267"/>
      <c r="U5" s="239"/>
      <c r="V5" s="278"/>
      <c r="W5" s="239"/>
      <c r="X5" s="278"/>
      <c r="Y5" s="239"/>
      <c r="Z5" s="291"/>
      <c r="AA5" s="294"/>
      <c r="AB5" s="289"/>
      <c r="AC5" s="284"/>
    </row>
    <row r="6" spans="1:31" ht="73.5" customHeight="1">
      <c r="A6" s="270"/>
      <c r="B6" s="246"/>
      <c r="C6" s="234"/>
      <c r="D6" s="249"/>
      <c r="E6" s="84" t="s">
        <v>15</v>
      </c>
      <c r="F6" s="85" t="s">
        <v>13</v>
      </c>
      <c r="G6" s="86" t="s">
        <v>14</v>
      </c>
      <c r="H6" s="234"/>
      <c r="I6" s="236"/>
      <c r="J6" s="234"/>
      <c r="K6" s="234"/>
      <c r="L6" s="249"/>
      <c r="M6" s="254"/>
      <c r="N6" s="275"/>
      <c r="O6" s="87"/>
      <c r="P6" s="88"/>
      <c r="Q6" s="89" t="s">
        <v>72</v>
      </c>
      <c r="R6" s="87"/>
      <c r="S6" s="88"/>
      <c r="T6" s="90" t="s">
        <v>72</v>
      </c>
      <c r="U6" s="161"/>
      <c r="V6" s="162" t="s">
        <v>107</v>
      </c>
      <c r="W6" s="161"/>
      <c r="X6" s="162" t="s">
        <v>107</v>
      </c>
      <c r="Y6" s="91" t="s">
        <v>117</v>
      </c>
      <c r="Z6" s="292"/>
      <c r="AA6" s="295"/>
      <c r="AB6" s="289"/>
      <c r="AC6" s="284"/>
      <c r="AE6" s="92" t="s">
        <v>63</v>
      </c>
    </row>
    <row r="7" spans="1:31" ht="35.1" customHeight="1">
      <c r="A7" s="93" t="s">
        <v>10</v>
      </c>
      <c r="B7" s="57"/>
      <c r="C7" s="57"/>
      <c r="D7" s="63"/>
      <c r="E7" s="66"/>
      <c r="F7" s="64"/>
      <c r="G7" s="65"/>
      <c r="H7" s="58"/>
      <c r="I7" s="25">
        <f>SUM(B7:D7)</f>
        <v>0</v>
      </c>
      <c r="J7" s="58"/>
      <c r="K7" s="194"/>
      <c r="L7" s="132"/>
      <c r="M7" s="60">
        <f>IF($L7=$H$23,
ROUND(ROUNDDOWN(($B7-$E7)/3,1)+ROUNDDOWN(($C7-$F7)/5,1)+ROUNDDOWN(($D7-$G7)/6,1)+ROUNDDOWN(SUM(E7:G7)/2,1),0)+1,
ROUND(ROUNDDOWN(($B7-$E7)/3,1)+ROUNDDOWN((($C7-$F7)+($D7-$G7))/6,1)+ROUNDDOWN(SUM(E7:G7)/2,1),0)+1)</f>
        <v>1</v>
      </c>
      <c r="N7" s="67">
        <f t="shared" ref="N7:N18" si="0">IF(J7="○",ROUND(M7*3/4,0),ROUND(M7/2,0))</f>
        <v>1</v>
      </c>
      <c r="O7" s="25">
        <f>'様式２（専従の常勤）'!D$18</f>
        <v>0</v>
      </c>
      <c r="P7" s="128">
        <f>COUNTIFS('様式３（非専従の常勤＋非常勤）'!$N$10:$N$16,"&gt;=1")</f>
        <v>0</v>
      </c>
      <c r="Q7" s="187">
        <f>'様式３（非専従の常勤＋非常勤）'!N$18</f>
        <v>0</v>
      </c>
      <c r="R7" s="25">
        <f>'様式２（専従の常勤）'!D$33</f>
        <v>0</v>
      </c>
      <c r="S7" s="130">
        <f>COUNTIFS('様式３（非専従の常勤＋非常勤）'!$N$24:$N$30,"&gt;=1")</f>
        <v>0</v>
      </c>
      <c r="T7" s="189">
        <f>'様式３（非専従の常勤＋非常勤）'!N32</f>
        <v>0</v>
      </c>
      <c r="U7" s="191">
        <f>'様式２（専従の常勤）'!G$44</f>
        <v>0</v>
      </c>
      <c r="V7" s="187">
        <f>'様式２（専従の常勤）'!G$46</f>
        <v>0</v>
      </c>
      <c r="W7" s="191">
        <f>'様式２（専従の常勤）'!G$56</f>
        <v>0</v>
      </c>
      <c r="X7" s="187">
        <f>'様式２（専従の常勤）'!G$58</f>
        <v>0</v>
      </c>
      <c r="Y7" s="74"/>
      <c r="Z7" s="73">
        <f>ROUNDDOWN(O7+Q7+R7+T7+V7+X7,1)</f>
        <v>0</v>
      </c>
      <c r="AA7" s="68">
        <f>ROUNDDOWN(O7+Q7+V7+X7,1)</f>
        <v>0</v>
      </c>
      <c r="AB7" s="71">
        <f t="shared" ref="AB7:AB18" si="1">Z7-M7</f>
        <v>-1</v>
      </c>
      <c r="AC7" s="69">
        <f t="shared" ref="AC7:AC18" si="2">AA7-N7</f>
        <v>-1</v>
      </c>
      <c r="AE7" s="56" t="e">
        <f>ROUND(ROUNDDOWN($B7/3,1)+ROUNDDOWN(SUM($C7)/6,1)+ROUNDDOWN(SUM($D7)/6,1)+ROUNDDOWN($E7/15,1)+ROUNDDOWN(SUM($F7)/30,1)+ROUNDDOWN(SUM($G7)/30,1),0)+#REF!+#REF!+#REF!+#REF!+#REF!-$Z7</f>
        <v>#REF!</v>
      </c>
    </row>
    <row r="8" spans="1:31" ht="35.1" customHeight="1">
      <c r="A8" s="93" t="s">
        <v>1</v>
      </c>
      <c r="B8" s="57"/>
      <c r="C8" s="57"/>
      <c r="D8" s="63"/>
      <c r="E8" s="66"/>
      <c r="F8" s="64"/>
      <c r="G8" s="65"/>
      <c r="H8" s="58"/>
      <c r="I8" s="25">
        <f t="shared" ref="I8:I18" si="3">SUM(B8:D8)</f>
        <v>0</v>
      </c>
      <c r="J8" s="58"/>
      <c r="K8" s="194"/>
      <c r="L8" s="132"/>
      <c r="M8" s="60">
        <f t="shared" ref="M8:M18" si="4">IF($L8=$H$23,
ROUND(ROUNDDOWN(($B8-$E8)/3,1)+ROUNDDOWN(($C8-$F8)/5,1)+ROUNDDOWN(($D8-$G8)/6,1)+ROUNDDOWN(SUM(E8:G8)/2,1),0)+1,
ROUND(ROUNDDOWN(($B8-$E8)/3,1)+ROUNDDOWN((($C8-$F8)+($D8-$G8))/6,1)+ROUNDDOWN(SUM(E8:G8)/2,1),0)+1)</f>
        <v>1</v>
      </c>
      <c r="N8" s="67">
        <f t="shared" si="0"/>
        <v>1</v>
      </c>
      <c r="O8" s="25">
        <f>'様式２（専従の常勤）'!E$18</f>
        <v>0</v>
      </c>
      <c r="P8" s="128">
        <f>COUNTIFS('様式３（非専従の常勤＋非常勤）'!$P$10:$P$16,"&gt;=1")</f>
        <v>0</v>
      </c>
      <c r="Q8" s="187">
        <f>'様式３（非専従の常勤＋非常勤）'!P$18</f>
        <v>0</v>
      </c>
      <c r="R8" s="25">
        <f>'様式２（専従の常勤）'!E$33</f>
        <v>0</v>
      </c>
      <c r="S8" s="130">
        <f>COUNTIFS('様式３（非専従の常勤＋非常勤）'!$P$24:$P$30,"&gt;=1")</f>
        <v>0</v>
      </c>
      <c r="T8" s="189">
        <f>'様式３（非専従の常勤＋非常勤）'!P$32</f>
        <v>0</v>
      </c>
      <c r="U8" s="191">
        <f>'様式２（専従の常勤）'!H$44</f>
        <v>0</v>
      </c>
      <c r="V8" s="187">
        <f>'様式２（専従の常勤）'!H$46</f>
        <v>0</v>
      </c>
      <c r="W8" s="191">
        <f>'様式２（専従の常勤）'!H$56</f>
        <v>0</v>
      </c>
      <c r="X8" s="187">
        <f>'様式２（専従の常勤）'!H$58</f>
        <v>0</v>
      </c>
      <c r="Y8" s="74"/>
      <c r="Z8" s="73">
        <f t="shared" ref="Z8:Z18" si="5">ROUNDDOWN(O8+Q8+R8+T8+V8+X8,1)</f>
        <v>0</v>
      </c>
      <c r="AA8" s="68">
        <f t="shared" ref="AA8:AA18" si="6">ROUNDDOWN(O8+Q8+V8+X8,1)</f>
        <v>0</v>
      </c>
      <c r="AB8" s="71">
        <f t="shared" si="1"/>
        <v>-1</v>
      </c>
      <c r="AC8" s="69">
        <f t="shared" si="2"/>
        <v>-1</v>
      </c>
      <c r="AE8" s="1" t="e">
        <f>ROUND(ROUNDDOWN($B8/3,1)+ROUNDDOWN(SUM($C8)/6,1)+ROUNDDOWN(SUM($D8)/6,1)+ROUNDDOWN($E8/15,1)+ROUNDDOWN(SUM($F8)/30,1)+ROUNDDOWN(SUM($G8)/30,1),0)+#REF!+#REF!+#REF!+#REF!+#REF!-$Z8</f>
        <v>#REF!</v>
      </c>
    </row>
    <row r="9" spans="1:31" ht="35.1" customHeight="1">
      <c r="A9" s="93" t="s">
        <v>2</v>
      </c>
      <c r="B9" s="57"/>
      <c r="C9" s="57"/>
      <c r="D9" s="63"/>
      <c r="E9" s="66"/>
      <c r="F9" s="64"/>
      <c r="G9" s="65"/>
      <c r="H9" s="58"/>
      <c r="I9" s="25">
        <f t="shared" si="3"/>
        <v>0</v>
      </c>
      <c r="J9" s="58"/>
      <c r="K9" s="194"/>
      <c r="L9" s="132"/>
      <c r="M9" s="60">
        <f t="shared" si="4"/>
        <v>1</v>
      </c>
      <c r="N9" s="67">
        <f t="shared" si="0"/>
        <v>1</v>
      </c>
      <c r="O9" s="25">
        <f>'様式２（専従の常勤）'!F$18</f>
        <v>0</v>
      </c>
      <c r="P9" s="128">
        <f>COUNTIFS('様式３（非専従の常勤＋非常勤）'!$R$10:$R$16,"&gt;=1")</f>
        <v>0</v>
      </c>
      <c r="Q9" s="187">
        <f>'様式３（非専従の常勤＋非常勤）'!R$18</f>
        <v>0</v>
      </c>
      <c r="R9" s="25">
        <f>'様式２（専従の常勤）'!F$33</f>
        <v>0</v>
      </c>
      <c r="S9" s="130">
        <f>COUNTIFS('様式３（非専従の常勤＋非常勤）'!$R$24:$R$30,"&gt;=1")</f>
        <v>0</v>
      </c>
      <c r="T9" s="189">
        <f>'様式３（非専従の常勤＋非常勤）'!R$32</f>
        <v>0</v>
      </c>
      <c r="U9" s="191">
        <f>'様式２（専従の常勤）'!I$44</f>
        <v>0</v>
      </c>
      <c r="V9" s="187">
        <f>'様式２（専従の常勤）'!I$46</f>
        <v>0</v>
      </c>
      <c r="W9" s="191">
        <f>'様式２（専従の常勤）'!I$56</f>
        <v>0</v>
      </c>
      <c r="X9" s="187">
        <f>'様式２（専従の常勤）'!I$58</f>
        <v>0</v>
      </c>
      <c r="Y9" s="74"/>
      <c r="Z9" s="73">
        <f t="shared" si="5"/>
        <v>0</v>
      </c>
      <c r="AA9" s="68">
        <f t="shared" si="6"/>
        <v>0</v>
      </c>
      <c r="AB9" s="71">
        <f t="shared" si="1"/>
        <v>-1</v>
      </c>
      <c r="AC9" s="69">
        <f t="shared" si="2"/>
        <v>-1</v>
      </c>
      <c r="AE9" s="1" t="e">
        <f>ROUND(ROUNDDOWN($B9/3,1)+ROUNDDOWN(SUM($C9)/6,1)+ROUNDDOWN(SUM($D9)/6,1)+ROUNDDOWN($E9/15,1)+ROUNDDOWN(SUM($F9)/30,1)+ROUNDDOWN(SUM($G9)/30,1),0)+#REF!+#REF!+#REF!+#REF!+#REF!-$Z9</f>
        <v>#REF!</v>
      </c>
    </row>
    <row r="10" spans="1:31" ht="35.1" customHeight="1">
      <c r="A10" s="93" t="s">
        <v>3</v>
      </c>
      <c r="B10" s="57"/>
      <c r="C10" s="57"/>
      <c r="D10" s="63"/>
      <c r="E10" s="66"/>
      <c r="F10" s="64"/>
      <c r="G10" s="65"/>
      <c r="H10" s="58"/>
      <c r="I10" s="25">
        <f t="shared" si="3"/>
        <v>0</v>
      </c>
      <c r="J10" s="58"/>
      <c r="K10" s="194"/>
      <c r="L10" s="132"/>
      <c r="M10" s="60">
        <f t="shared" si="4"/>
        <v>1</v>
      </c>
      <c r="N10" s="67">
        <f t="shared" si="0"/>
        <v>1</v>
      </c>
      <c r="O10" s="25">
        <f>'様式２（専従の常勤）'!G$18</f>
        <v>0</v>
      </c>
      <c r="P10" s="128">
        <f>COUNTIFS('様式３（非専従の常勤＋非常勤）'!$T$10:$T$16,"&gt;=1")</f>
        <v>0</v>
      </c>
      <c r="Q10" s="187">
        <f>'様式３（非専従の常勤＋非常勤）'!T$18</f>
        <v>0</v>
      </c>
      <c r="R10" s="25">
        <f>'様式２（専従の常勤）'!G$33</f>
        <v>0</v>
      </c>
      <c r="S10" s="130">
        <f>COUNTIFS('様式３（非専従の常勤＋非常勤）'!$T$24:$T$30,"&gt;=1")</f>
        <v>0</v>
      </c>
      <c r="T10" s="189">
        <f>'様式３（非専従の常勤＋非常勤）'!T$32</f>
        <v>0</v>
      </c>
      <c r="U10" s="191">
        <f>'様式２（専従の常勤）'!J$44</f>
        <v>0</v>
      </c>
      <c r="V10" s="187">
        <f>'様式２（専従の常勤）'!J$46</f>
        <v>0</v>
      </c>
      <c r="W10" s="191">
        <f>'様式２（専従の常勤）'!J$56</f>
        <v>0</v>
      </c>
      <c r="X10" s="187">
        <f>'様式２（専従の常勤）'!J$58</f>
        <v>0</v>
      </c>
      <c r="Y10" s="74"/>
      <c r="Z10" s="73">
        <f t="shared" si="5"/>
        <v>0</v>
      </c>
      <c r="AA10" s="68">
        <f t="shared" si="6"/>
        <v>0</v>
      </c>
      <c r="AB10" s="71">
        <f t="shared" si="1"/>
        <v>-1</v>
      </c>
      <c r="AC10" s="69">
        <f t="shared" si="2"/>
        <v>-1</v>
      </c>
      <c r="AE10" s="1" t="e">
        <f>ROUND(ROUNDDOWN($B10/3,1)+ROUNDDOWN(SUM($C10)/6,1)+ROUNDDOWN(SUM($D10)/6,1)+ROUNDDOWN($E10/15,1)+ROUNDDOWN(SUM($F10)/30,1)+ROUNDDOWN(SUM($G10)/30,1),0)+#REF!+#REF!+#REF!+#REF!+#REF!-$Z10</f>
        <v>#REF!</v>
      </c>
    </row>
    <row r="11" spans="1:31" ht="35.1" customHeight="1">
      <c r="A11" s="93" t="s">
        <v>4</v>
      </c>
      <c r="B11" s="57"/>
      <c r="C11" s="57"/>
      <c r="D11" s="63"/>
      <c r="E11" s="66"/>
      <c r="F11" s="64"/>
      <c r="G11" s="65"/>
      <c r="H11" s="58"/>
      <c r="I11" s="25">
        <f t="shared" si="3"/>
        <v>0</v>
      </c>
      <c r="J11" s="58"/>
      <c r="K11" s="194"/>
      <c r="L11" s="132"/>
      <c r="M11" s="60">
        <f t="shared" si="4"/>
        <v>1</v>
      </c>
      <c r="N11" s="67">
        <f t="shared" si="0"/>
        <v>1</v>
      </c>
      <c r="O11" s="25">
        <f>'様式２（専従の常勤）'!H$18</f>
        <v>0</v>
      </c>
      <c r="P11" s="128">
        <f>COUNTIFS('様式３（非専従の常勤＋非常勤）'!$V$10:$V$16,"&gt;=1")</f>
        <v>0</v>
      </c>
      <c r="Q11" s="187">
        <f>'様式３（非専従の常勤＋非常勤）'!V$18</f>
        <v>0</v>
      </c>
      <c r="R11" s="25">
        <f>'様式２（専従の常勤）'!H$33</f>
        <v>0</v>
      </c>
      <c r="S11" s="130">
        <f>COUNTIFS('様式３（非専従の常勤＋非常勤）'!$V$24:$V$30,"&gt;=1")</f>
        <v>0</v>
      </c>
      <c r="T11" s="189">
        <f>'様式３（非専従の常勤＋非常勤）'!V$32</f>
        <v>0</v>
      </c>
      <c r="U11" s="191">
        <f>'様式２（専従の常勤）'!K$44</f>
        <v>0</v>
      </c>
      <c r="V11" s="187">
        <f>'様式２（専従の常勤）'!K$46</f>
        <v>0</v>
      </c>
      <c r="W11" s="191">
        <f>'様式２（専従の常勤）'!K$56</f>
        <v>0</v>
      </c>
      <c r="X11" s="187">
        <f>'様式２（専従の常勤）'!K$58</f>
        <v>0</v>
      </c>
      <c r="Y11" s="74"/>
      <c r="Z11" s="73">
        <f t="shared" si="5"/>
        <v>0</v>
      </c>
      <c r="AA11" s="68">
        <f t="shared" si="6"/>
        <v>0</v>
      </c>
      <c r="AB11" s="71">
        <f t="shared" si="1"/>
        <v>-1</v>
      </c>
      <c r="AC11" s="69">
        <f t="shared" si="2"/>
        <v>-1</v>
      </c>
      <c r="AE11" s="1" t="e">
        <f>ROUND(ROUNDDOWN($B11/3,1)+ROUNDDOWN(SUM($C11)/6,1)+ROUNDDOWN(SUM($D11)/6,1)+ROUNDDOWN($E11/15,1)+ROUNDDOWN(SUM($F11)/30,1)+ROUNDDOWN(SUM($G11)/30,1),0)+#REF!+#REF!+#REF!+#REF!+#REF!-$Z11</f>
        <v>#REF!</v>
      </c>
    </row>
    <row r="12" spans="1:31" ht="35.1" customHeight="1">
      <c r="A12" s="93" t="s">
        <v>5</v>
      </c>
      <c r="B12" s="57"/>
      <c r="C12" s="57"/>
      <c r="D12" s="63"/>
      <c r="E12" s="66"/>
      <c r="F12" s="64"/>
      <c r="G12" s="65"/>
      <c r="H12" s="58"/>
      <c r="I12" s="25">
        <f t="shared" si="3"/>
        <v>0</v>
      </c>
      <c r="J12" s="58"/>
      <c r="K12" s="194"/>
      <c r="L12" s="132"/>
      <c r="M12" s="60">
        <f t="shared" si="4"/>
        <v>1</v>
      </c>
      <c r="N12" s="67">
        <f t="shared" si="0"/>
        <v>1</v>
      </c>
      <c r="O12" s="25">
        <f>'様式２（専従の常勤）'!I$18</f>
        <v>0</v>
      </c>
      <c r="P12" s="128">
        <f>COUNTIFS('様式３（非専従の常勤＋非常勤）'!$X$10:$X$16,"&gt;=1")</f>
        <v>0</v>
      </c>
      <c r="Q12" s="187">
        <f>'様式３（非専従の常勤＋非常勤）'!X$18</f>
        <v>0</v>
      </c>
      <c r="R12" s="25">
        <f>'様式２（専従の常勤）'!I$33</f>
        <v>0</v>
      </c>
      <c r="S12" s="130">
        <f>COUNTIFS('様式３（非専従の常勤＋非常勤）'!$X$24:$X$30,"&gt;=1")</f>
        <v>0</v>
      </c>
      <c r="T12" s="189">
        <f>'様式３（非専従の常勤＋非常勤）'!X$32</f>
        <v>0</v>
      </c>
      <c r="U12" s="191">
        <f>'様式２（専従の常勤）'!L$44</f>
        <v>0</v>
      </c>
      <c r="V12" s="187">
        <f>'様式２（専従の常勤）'!L$46</f>
        <v>0</v>
      </c>
      <c r="W12" s="191">
        <f>'様式２（専従の常勤）'!L$56</f>
        <v>0</v>
      </c>
      <c r="X12" s="187">
        <f>'様式２（専従の常勤）'!L$58</f>
        <v>0</v>
      </c>
      <c r="Y12" s="74"/>
      <c r="Z12" s="73">
        <f t="shared" si="5"/>
        <v>0</v>
      </c>
      <c r="AA12" s="68">
        <f t="shared" si="6"/>
        <v>0</v>
      </c>
      <c r="AB12" s="71">
        <f t="shared" si="1"/>
        <v>-1</v>
      </c>
      <c r="AC12" s="69">
        <f t="shared" si="2"/>
        <v>-1</v>
      </c>
      <c r="AE12" s="1" t="e">
        <f>ROUND(ROUNDDOWN($B12/3,1)+ROUNDDOWN(SUM($C12)/6,1)+ROUNDDOWN(SUM($D12)/6,1)+ROUNDDOWN($E12/15,1)+ROUNDDOWN(SUM($F12)/30,1)+ROUNDDOWN(SUM($G12)/30,1),0)+#REF!+#REF!+#REF!+#REF!+#REF!-$Z12</f>
        <v>#REF!</v>
      </c>
    </row>
    <row r="13" spans="1:31" ht="35.1" customHeight="1">
      <c r="A13" s="93" t="s">
        <v>6</v>
      </c>
      <c r="B13" s="57"/>
      <c r="C13" s="57"/>
      <c r="D13" s="63"/>
      <c r="E13" s="66"/>
      <c r="F13" s="64"/>
      <c r="G13" s="65"/>
      <c r="H13" s="58"/>
      <c r="I13" s="25">
        <f t="shared" si="3"/>
        <v>0</v>
      </c>
      <c r="J13" s="58"/>
      <c r="K13" s="194"/>
      <c r="L13" s="132"/>
      <c r="M13" s="60">
        <f t="shared" si="4"/>
        <v>1</v>
      </c>
      <c r="N13" s="67">
        <f t="shared" si="0"/>
        <v>1</v>
      </c>
      <c r="O13" s="25">
        <f>'様式２（専従の常勤）'!J$18</f>
        <v>0</v>
      </c>
      <c r="P13" s="128">
        <f>COUNTIFS('様式３（非専従の常勤＋非常勤）'!$Z$10:$Z$16,"&gt;=1")</f>
        <v>0</v>
      </c>
      <c r="Q13" s="187">
        <f>'様式３（非専従の常勤＋非常勤）'!Z$18</f>
        <v>0</v>
      </c>
      <c r="R13" s="25">
        <f>'様式２（専従の常勤）'!J$33</f>
        <v>0</v>
      </c>
      <c r="S13" s="130">
        <f>COUNTIFS('様式３（非専従の常勤＋非常勤）'!$Z$24:$Z$30,"&gt;=1")</f>
        <v>0</v>
      </c>
      <c r="T13" s="189">
        <f>'様式３（非専従の常勤＋非常勤）'!Z$32</f>
        <v>0</v>
      </c>
      <c r="U13" s="191">
        <f>'様式２（専従の常勤）'!M$44</f>
        <v>0</v>
      </c>
      <c r="V13" s="187">
        <f>'様式２（専従の常勤）'!M$46</f>
        <v>0</v>
      </c>
      <c r="W13" s="191">
        <f>'様式２（専従の常勤）'!M$56</f>
        <v>0</v>
      </c>
      <c r="X13" s="187">
        <f>'様式２（専従の常勤）'!M$58</f>
        <v>0</v>
      </c>
      <c r="Y13" s="74"/>
      <c r="Z13" s="73">
        <f t="shared" si="5"/>
        <v>0</v>
      </c>
      <c r="AA13" s="68">
        <f t="shared" si="6"/>
        <v>0</v>
      </c>
      <c r="AB13" s="71">
        <f t="shared" si="1"/>
        <v>-1</v>
      </c>
      <c r="AC13" s="69">
        <f t="shared" si="2"/>
        <v>-1</v>
      </c>
      <c r="AE13" s="1" t="e">
        <f>ROUND(ROUNDDOWN($B13/3,1)+ROUNDDOWN(SUM($C13)/6,1)+ROUNDDOWN(SUM($D13)/6,1)+ROUNDDOWN($E13/15,1)+ROUNDDOWN(SUM($F13)/30,1)+ROUNDDOWN(SUM($G13)/30,1),0)+#REF!+#REF!+#REF!+#REF!+#REF!-$Z13</f>
        <v>#REF!</v>
      </c>
    </row>
    <row r="14" spans="1:31" ht="35.1" customHeight="1">
      <c r="A14" s="93" t="s">
        <v>7</v>
      </c>
      <c r="B14" s="57"/>
      <c r="C14" s="57"/>
      <c r="D14" s="63"/>
      <c r="E14" s="66"/>
      <c r="F14" s="64"/>
      <c r="G14" s="65"/>
      <c r="H14" s="58"/>
      <c r="I14" s="25">
        <f t="shared" si="3"/>
        <v>0</v>
      </c>
      <c r="J14" s="58"/>
      <c r="K14" s="194"/>
      <c r="L14" s="132"/>
      <c r="M14" s="60">
        <f t="shared" si="4"/>
        <v>1</v>
      </c>
      <c r="N14" s="67">
        <f t="shared" si="0"/>
        <v>1</v>
      </c>
      <c r="O14" s="25">
        <f>'様式２（専従の常勤）'!K$18</f>
        <v>0</v>
      </c>
      <c r="P14" s="128">
        <f>COUNTIFS('様式３（非専従の常勤＋非常勤）'!$AB$10:$AB$16,"&gt;=1")</f>
        <v>0</v>
      </c>
      <c r="Q14" s="187">
        <f>'様式３（非専従の常勤＋非常勤）'!AB$18</f>
        <v>0</v>
      </c>
      <c r="R14" s="25">
        <f>'様式２（専従の常勤）'!K$33</f>
        <v>0</v>
      </c>
      <c r="S14" s="130">
        <f>COUNTIFS('様式３（非専従の常勤＋非常勤）'!$AB$24:$AB$30,"&gt;=1")</f>
        <v>0</v>
      </c>
      <c r="T14" s="189">
        <f>'様式３（非専従の常勤＋非常勤）'!AB$32</f>
        <v>0</v>
      </c>
      <c r="U14" s="191">
        <f>'様式２（専従の常勤）'!N$44</f>
        <v>0</v>
      </c>
      <c r="V14" s="187">
        <f>'様式２（専従の常勤）'!N$46</f>
        <v>0</v>
      </c>
      <c r="W14" s="191">
        <f>'様式２（専従の常勤）'!N$56</f>
        <v>0</v>
      </c>
      <c r="X14" s="187">
        <f>'様式２（専従の常勤）'!N$58</f>
        <v>0</v>
      </c>
      <c r="Y14" s="74"/>
      <c r="Z14" s="73">
        <f t="shared" si="5"/>
        <v>0</v>
      </c>
      <c r="AA14" s="68">
        <f t="shared" si="6"/>
        <v>0</v>
      </c>
      <c r="AB14" s="71">
        <f t="shared" si="1"/>
        <v>-1</v>
      </c>
      <c r="AC14" s="69">
        <f t="shared" si="2"/>
        <v>-1</v>
      </c>
      <c r="AE14" s="1" t="e">
        <f>ROUND(ROUNDDOWN($B14/3,1)+ROUNDDOWN(SUM($C14)/6,1)+ROUNDDOWN(SUM($D14)/6,1)+ROUNDDOWN($E14/15,1)+ROUNDDOWN(SUM($F14)/30,1)+ROUNDDOWN(SUM($G14)/30,1),0)+#REF!+#REF!+#REF!+#REF!+#REF!-$Z14</f>
        <v>#REF!</v>
      </c>
    </row>
    <row r="15" spans="1:31" ht="35.1" customHeight="1">
      <c r="A15" s="93" t="s">
        <v>8</v>
      </c>
      <c r="B15" s="57"/>
      <c r="C15" s="57"/>
      <c r="D15" s="63"/>
      <c r="E15" s="66"/>
      <c r="F15" s="64"/>
      <c r="G15" s="65"/>
      <c r="H15" s="58"/>
      <c r="I15" s="25">
        <f t="shared" si="3"/>
        <v>0</v>
      </c>
      <c r="J15" s="58"/>
      <c r="K15" s="194"/>
      <c r="L15" s="132"/>
      <c r="M15" s="60">
        <f t="shared" si="4"/>
        <v>1</v>
      </c>
      <c r="N15" s="67">
        <f t="shared" si="0"/>
        <v>1</v>
      </c>
      <c r="O15" s="25">
        <f>'様式２（専従の常勤）'!L$18</f>
        <v>0</v>
      </c>
      <c r="P15" s="128">
        <f>COUNTIFS('様式３（非専従の常勤＋非常勤）'!$AD$10:$AD$16,"&gt;=1")</f>
        <v>0</v>
      </c>
      <c r="Q15" s="187">
        <f>'様式３（非専従の常勤＋非常勤）'!AD$18</f>
        <v>0</v>
      </c>
      <c r="R15" s="25">
        <f>'様式２（専従の常勤）'!L$33</f>
        <v>0</v>
      </c>
      <c r="S15" s="130">
        <f>COUNTIFS('様式３（非専従の常勤＋非常勤）'!$AD$24:$AD$30,"&gt;=1")</f>
        <v>0</v>
      </c>
      <c r="T15" s="189">
        <f>'様式３（非専従の常勤＋非常勤）'!AD$32</f>
        <v>0</v>
      </c>
      <c r="U15" s="191">
        <f>'様式２（専従の常勤）'!O$44</f>
        <v>0</v>
      </c>
      <c r="V15" s="187">
        <f>'様式２（専従の常勤）'!O$46</f>
        <v>0</v>
      </c>
      <c r="W15" s="191">
        <f>'様式２（専従の常勤）'!O$56</f>
        <v>0</v>
      </c>
      <c r="X15" s="187">
        <f>'様式２（専従の常勤）'!O$58</f>
        <v>0</v>
      </c>
      <c r="Y15" s="74"/>
      <c r="Z15" s="73">
        <f t="shared" si="5"/>
        <v>0</v>
      </c>
      <c r="AA15" s="68">
        <f t="shared" si="6"/>
        <v>0</v>
      </c>
      <c r="AB15" s="71">
        <f t="shared" si="1"/>
        <v>-1</v>
      </c>
      <c r="AC15" s="69">
        <f t="shared" si="2"/>
        <v>-1</v>
      </c>
      <c r="AE15" s="1" t="e">
        <f>ROUND(ROUNDDOWN($B15/3,1)+ROUNDDOWN(SUM($C15)/6,1)+ROUNDDOWN(SUM($D15)/6,1)+ROUNDDOWN($E15/15,1)+ROUNDDOWN(SUM($F15)/30,1)+ROUNDDOWN(SUM($G15)/30,1),0)+#REF!+#REF!+#REF!+#REF!+#REF!-$Z15</f>
        <v>#REF!</v>
      </c>
    </row>
    <row r="16" spans="1:31" ht="35.1" customHeight="1">
      <c r="A16" s="93" t="s">
        <v>11</v>
      </c>
      <c r="B16" s="57"/>
      <c r="C16" s="57"/>
      <c r="D16" s="63"/>
      <c r="E16" s="66"/>
      <c r="F16" s="64"/>
      <c r="G16" s="65"/>
      <c r="H16" s="58"/>
      <c r="I16" s="25">
        <f t="shared" si="3"/>
        <v>0</v>
      </c>
      <c r="J16" s="58"/>
      <c r="K16" s="194"/>
      <c r="L16" s="132"/>
      <c r="M16" s="60">
        <f t="shared" si="4"/>
        <v>1</v>
      </c>
      <c r="N16" s="67">
        <f t="shared" si="0"/>
        <v>1</v>
      </c>
      <c r="O16" s="25">
        <f>'様式２（専従の常勤）'!M$18</f>
        <v>0</v>
      </c>
      <c r="P16" s="128">
        <f>COUNTIFS('様式３（非専従の常勤＋非常勤）'!$AF$10:$AF$16,"&gt;=1")</f>
        <v>0</v>
      </c>
      <c r="Q16" s="187">
        <f>'様式３（非専従の常勤＋非常勤）'!AF$18</f>
        <v>0</v>
      </c>
      <c r="R16" s="25">
        <f>'様式２（専従の常勤）'!M$33</f>
        <v>0</v>
      </c>
      <c r="S16" s="130">
        <f>COUNTIFS('様式３（非専従の常勤＋非常勤）'!$AF$24:$AF$30,"&gt;=1")</f>
        <v>0</v>
      </c>
      <c r="T16" s="189">
        <f>'様式３（非専従の常勤＋非常勤）'!AF$32</f>
        <v>0</v>
      </c>
      <c r="U16" s="191">
        <f>'様式２（専従の常勤）'!P$44</f>
        <v>0</v>
      </c>
      <c r="V16" s="187">
        <f>'様式２（専従の常勤）'!P$46</f>
        <v>0</v>
      </c>
      <c r="W16" s="191">
        <f>'様式２（専従の常勤）'!P$56</f>
        <v>0</v>
      </c>
      <c r="X16" s="187">
        <f>'様式２（専従の常勤）'!P$58</f>
        <v>0</v>
      </c>
      <c r="Y16" s="74"/>
      <c r="Z16" s="73">
        <f t="shared" si="5"/>
        <v>0</v>
      </c>
      <c r="AA16" s="68">
        <f t="shared" si="6"/>
        <v>0</v>
      </c>
      <c r="AB16" s="71">
        <f t="shared" si="1"/>
        <v>-1</v>
      </c>
      <c r="AC16" s="69">
        <f t="shared" si="2"/>
        <v>-1</v>
      </c>
      <c r="AE16" s="1" t="e">
        <f>ROUND(ROUNDDOWN($B16/3,1)+ROUNDDOWN(SUM($C16)/6,1)+ROUNDDOWN(SUM($D16)/6,1)+ROUNDDOWN($E16/15,1)+ROUNDDOWN(SUM($F16)/30,1)+ROUNDDOWN(SUM($G16)/30,1),0)+#REF!+#REF!+#REF!+#REF!+#REF!-$Z16</f>
        <v>#REF!</v>
      </c>
    </row>
    <row r="17" spans="1:31" ht="35.1" customHeight="1">
      <c r="A17" s="93" t="s">
        <v>12</v>
      </c>
      <c r="B17" s="57"/>
      <c r="C17" s="57"/>
      <c r="D17" s="63"/>
      <c r="E17" s="66"/>
      <c r="F17" s="64"/>
      <c r="G17" s="65"/>
      <c r="H17" s="58"/>
      <c r="I17" s="25">
        <f t="shared" si="3"/>
        <v>0</v>
      </c>
      <c r="J17" s="58"/>
      <c r="K17" s="194"/>
      <c r="L17" s="132"/>
      <c r="M17" s="60">
        <f t="shared" si="4"/>
        <v>1</v>
      </c>
      <c r="N17" s="67">
        <f t="shared" si="0"/>
        <v>1</v>
      </c>
      <c r="O17" s="25">
        <f>'様式２（専従の常勤）'!N$18</f>
        <v>0</v>
      </c>
      <c r="P17" s="128">
        <f>COUNTIFS('様式３（非専従の常勤＋非常勤）'!$AH$10:$AH$16,"&gt;=1")</f>
        <v>0</v>
      </c>
      <c r="Q17" s="187">
        <f>'様式３（非専従の常勤＋非常勤）'!AH$18</f>
        <v>0</v>
      </c>
      <c r="R17" s="25">
        <f>'様式２（専従の常勤）'!N$33</f>
        <v>0</v>
      </c>
      <c r="S17" s="130">
        <f>COUNTIFS('様式３（非専従の常勤＋非常勤）'!$AH$24:$AH$30,"&gt;=1")</f>
        <v>0</v>
      </c>
      <c r="T17" s="189">
        <f>'様式３（非専従の常勤＋非常勤）'!AH$32</f>
        <v>0</v>
      </c>
      <c r="U17" s="191">
        <f>'様式２（専従の常勤）'!Q$44</f>
        <v>0</v>
      </c>
      <c r="V17" s="187">
        <f>'様式２（専従の常勤）'!Q$46</f>
        <v>0</v>
      </c>
      <c r="W17" s="191">
        <f>'様式２（専従の常勤）'!Q$56</f>
        <v>0</v>
      </c>
      <c r="X17" s="187">
        <f>'様式２（専従の常勤）'!Q$58</f>
        <v>0</v>
      </c>
      <c r="Y17" s="74"/>
      <c r="Z17" s="73">
        <f t="shared" si="5"/>
        <v>0</v>
      </c>
      <c r="AA17" s="68">
        <f t="shared" si="6"/>
        <v>0</v>
      </c>
      <c r="AB17" s="71">
        <f t="shared" si="1"/>
        <v>-1</v>
      </c>
      <c r="AC17" s="69">
        <f t="shared" si="2"/>
        <v>-1</v>
      </c>
      <c r="AE17" s="1" t="e">
        <f>ROUND(ROUNDDOWN($B17/3,1)+ROUNDDOWN(SUM($C17)/6,1)+ROUNDDOWN(SUM($D17)/6,1)+ROUNDDOWN($E17/15,1)+ROUNDDOWN(SUM($F17)/30,1)+ROUNDDOWN(SUM($G17)/30,1),0)+#REF!+#REF!+#REF!+#REF!+#REF!-$Z17</f>
        <v>#REF!</v>
      </c>
    </row>
    <row r="18" spans="1:31" ht="35.1" customHeight="1" thickBot="1">
      <c r="A18" s="93" t="s">
        <v>9</v>
      </c>
      <c r="B18" s="57"/>
      <c r="C18" s="57"/>
      <c r="D18" s="63"/>
      <c r="E18" s="66"/>
      <c r="F18" s="64"/>
      <c r="G18" s="65"/>
      <c r="H18" s="59"/>
      <c r="I18" s="26">
        <f t="shared" si="3"/>
        <v>0</v>
      </c>
      <c r="J18" s="59"/>
      <c r="K18" s="133"/>
      <c r="L18" s="193"/>
      <c r="M18" s="62">
        <f t="shared" si="4"/>
        <v>1</v>
      </c>
      <c r="N18" s="61">
        <f t="shared" si="0"/>
        <v>1</v>
      </c>
      <c r="O18" s="26">
        <f>'様式２（専従の常勤）'!O$18</f>
        <v>0</v>
      </c>
      <c r="P18" s="129">
        <f>COUNTIFS('様式３（非専従の常勤＋非常勤）'!$AJ$10:$AJ$16,"&gt;=1")</f>
        <v>0</v>
      </c>
      <c r="Q18" s="188">
        <f>'様式３（非専従の常勤＋非常勤）'!AJ$18</f>
        <v>0</v>
      </c>
      <c r="R18" s="26">
        <f>'様式２（専従の常勤）'!O$33</f>
        <v>0</v>
      </c>
      <c r="S18" s="131">
        <f>COUNTIFS('様式３（非専従の常勤＋非常勤）'!$AJ$24:$AJ$30,"&gt;=1")</f>
        <v>0</v>
      </c>
      <c r="T18" s="190">
        <f>'様式３（非専従の常勤＋非常勤）'!AJ$32</f>
        <v>0</v>
      </c>
      <c r="U18" s="192">
        <f>'様式２（専従の常勤）'!R$44</f>
        <v>0</v>
      </c>
      <c r="V18" s="188">
        <f>'様式２（専従の常勤）'!R$46</f>
        <v>0</v>
      </c>
      <c r="W18" s="192">
        <f>'様式２（専従の常勤）'!R$56</f>
        <v>0</v>
      </c>
      <c r="X18" s="188">
        <f>'様式２（専従の常勤）'!R$58</f>
        <v>0</v>
      </c>
      <c r="Y18" s="75"/>
      <c r="Z18" s="221">
        <f t="shared" si="5"/>
        <v>0</v>
      </c>
      <c r="AA18" s="69">
        <f t="shared" si="6"/>
        <v>0</v>
      </c>
      <c r="AB18" s="70">
        <f t="shared" si="1"/>
        <v>-1</v>
      </c>
      <c r="AC18" s="72">
        <f t="shared" si="2"/>
        <v>-1</v>
      </c>
      <c r="AE18" s="1" t="e">
        <f>ROUND(ROUNDDOWN($B18/3,1)+ROUNDDOWN(SUM($C18)/6,1)+ROUNDDOWN(SUM($D18)/6,1)+ROUNDDOWN($E18/15,1)+ROUNDDOWN(SUM($F18)/30,1)+ROUNDDOWN(SUM($G18)/30,1),0)+#REF!+#REF!+#REF!+#REF!+#REF!-$Z18</f>
        <v>#REF!</v>
      </c>
    </row>
    <row r="19" spans="1:31" s="94" customFormat="1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</row>
    <row r="23" spans="1:31">
      <c r="H23" s="1" t="s">
        <v>44</v>
      </c>
    </row>
    <row r="28" spans="1:31">
      <c r="H28" s="1" t="s">
        <v>66</v>
      </c>
    </row>
    <row r="29" spans="1:31">
      <c r="H29" s="1" t="s">
        <v>67</v>
      </c>
    </row>
    <row r="30" spans="1:31">
      <c r="H30" s="1" t="s">
        <v>68</v>
      </c>
    </row>
  </sheetData>
  <sheetProtection password="CAB1" sheet="1" objects="1" scenarios="1"/>
  <mergeCells count="32">
    <mergeCell ref="U4:V5"/>
    <mergeCell ref="S1:AC1"/>
    <mergeCell ref="AB3:AC3"/>
    <mergeCell ref="AC4:AC6"/>
    <mergeCell ref="P5:Q5"/>
    <mergeCell ref="W4:X5"/>
    <mergeCell ref="O3:AA3"/>
    <mergeCell ref="AB4:AB6"/>
    <mergeCell ref="Z4:Z6"/>
    <mergeCell ref="AA4:AA6"/>
    <mergeCell ref="S5:T5"/>
    <mergeCell ref="A3:A6"/>
    <mergeCell ref="M3:N3"/>
    <mergeCell ref="N4:N6"/>
    <mergeCell ref="O4:Q4"/>
    <mergeCell ref="R4:T4"/>
    <mergeCell ref="H4:H6"/>
    <mergeCell ref="I4:I6"/>
    <mergeCell ref="A1:B1"/>
    <mergeCell ref="Y4:Y5"/>
    <mergeCell ref="G2:M2"/>
    <mergeCell ref="K3:K6"/>
    <mergeCell ref="B4:B6"/>
    <mergeCell ref="L3:L6"/>
    <mergeCell ref="J3:J6"/>
    <mergeCell ref="B3:I3"/>
    <mergeCell ref="M4:M6"/>
    <mergeCell ref="D4:D6"/>
    <mergeCell ref="C2:F2"/>
    <mergeCell ref="C4:C6"/>
    <mergeCell ref="E4:G5"/>
    <mergeCell ref="A2:B2"/>
  </mergeCells>
  <phoneticPr fontId="1"/>
  <conditionalFormatting sqref="K7:L18">
    <cfRule type="containsText" dxfId="2" priority="1" stopIfTrue="1" operator="containsText" text="未配置">
      <formula>NOT(ISERROR(SEARCH("未配置",K7)))</formula>
    </cfRule>
  </conditionalFormatting>
  <conditionalFormatting sqref="AB7:AC18">
    <cfRule type="cellIs" dxfId="1" priority="4" stopIfTrue="1" operator="lessThan">
      <formula>0</formula>
    </cfRule>
  </conditionalFormatting>
  <dataValidations count="3">
    <dataValidation type="list" allowBlank="1" showInputMessage="1" showErrorMessage="1" sqref="H7:H18 J7:J18" xr:uid="{9A766DEA-9232-4F2A-B64A-23097A825922}">
      <formula1>$H$23:$H$24</formula1>
    </dataValidation>
    <dataValidation type="list" allowBlank="1" showInputMessage="1" showErrorMessage="1" sqref="K7:K18" xr:uid="{C58A1B00-9EBF-4714-9BE4-0CC181D398FB}">
      <formula1>"配置,未配置"</formula1>
    </dataValidation>
    <dataValidation type="list" allowBlank="1" showInputMessage="1" showErrorMessage="1" sqref="L7:L18" xr:uid="{2DA449CA-E460-40AC-B5A2-01291FECFDF2}">
      <formula1>$H$22:$H$23</formula1>
    </dataValidation>
  </dataValidations>
  <pageMargins left="0.43307086614173229" right="0.31496062992125984" top="0.82677165354330717" bottom="0.23622047244094491" header="0.55118110236220474" footer="0.27559055118110237"/>
  <pageSetup paperSize="9" scale="68" pageOrder="overThenDown" orientation="landscape" cellComments="asDisplayed" r:id="rId1"/>
  <headerFooter alignWithMargins="0">
    <oddHeader xml:space="preserve">&amp;L&amp;"ＭＳ Ｐゴシック,太字"&amp;16 令和8年度　保育施設職員配置状況確認書（様式１（小規模B型、事業所内B型））&amp;"ＭＳ Ｐゴシック,標準"&amp;11
</oddHeader>
  </headerFooter>
  <colBreaks count="1" manualBreakCount="1">
    <brk id="29" max="1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6D88-4406-4177-B056-FCF6B67913D3}">
  <sheetPr codeName="Sheet3">
    <pageSetUpPr fitToPage="1"/>
  </sheetPr>
  <dimension ref="A1:V59"/>
  <sheetViews>
    <sheetView view="pageBreakPreview" zoomScale="90" zoomScaleNormal="80" zoomScaleSheetLayoutView="90" zoomScalePageLayoutView="70" workbookViewId="0">
      <selection activeCell="B8" sqref="B8:C8"/>
    </sheetView>
  </sheetViews>
  <sheetFormatPr defaultRowHeight="13.5"/>
  <cols>
    <col min="1" max="1" width="4.5" style="1" customWidth="1"/>
    <col min="2" max="2" width="17.25" style="1" customWidth="1"/>
    <col min="3" max="3" width="14.875" style="1" customWidth="1"/>
    <col min="4" max="6" width="10.625" style="1" customWidth="1"/>
    <col min="7" max="18" width="9.25" style="1" customWidth="1"/>
    <col min="19" max="19" width="4.25" style="1" customWidth="1"/>
    <col min="20" max="20" width="10.5" style="1" customWidth="1"/>
    <col min="21" max="21" width="8.375" style="1" customWidth="1"/>
    <col min="22" max="29" width="7.25" style="1" customWidth="1"/>
    <col min="30" max="30" width="10.375" style="1" customWidth="1"/>
    <col min="31" max="31" width="17.375" style="1" customWidth="1"/>
    <col min="32" max="16384" width="9" style="1"/>
  </cols>
  <sheetData>
    <row r="1" spans="1:19" ht="18" customHeight="1" thickBot="1">
      <c r="A1" s="8"/>
      <c r="B1" s="164" t="s">
        <v>109</v>
      </c>
      <c r="C1" s="165">
        <f>様式１!C1</f>
        <v>0</v>
      </c>
      <c r="D1" s="9"/>
      <c r="E1" s="9"/>
      <c r="F1" s="9"/>
      <c r="G1" s="11"/>
      <c r="H1" s="13"/>
      <c r="I1" s="13"/>
      <c r="J1" s="13"/>
      <c r="K1" s="13"/>
      <c r="M1" s="14"/>
      <c r="N1" s="15"/>
      <c r="O1" s="14"/>
      <c r="P1" s="14"/>
    </row>
    <row r="2" spans="1:19" ht="21.95" customHeight="1" thickTop="1" thickBot="1">
      <c r="A2" s="134"/>
      <c r="B2" s="134" t="s">
        <v>84</v>
      </c>
      <c r="C2" s="296">
        <f>様式１!C2</f>
        <v>0</v>
      </c>
      <c r="D2" s="297"/>
      <c r="E2" s="297"/>
      <c r="F2" s="29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7"/>
      <c r="R2" s="7"/>
      <c r="S2" s="7"/>
    </row>
    <row r="3" spans="1:19" ht="21.95" customHeight="1" thickTop="1">
      <c r="A3" s="134"/>
      <c r="B3" s="134"/>
      <c r="C3" s="140"/>
      <c r="D3" s="140"/>
      <c r="E3" s="140"/>
      <c r="F3" s="140"/>
      <c r="G3" s="139"/>
      <c r="H3" s="139"/>
      <c r="I3" s="141"/>
      <c r="J3" s="139"/>
      <c r="K3" s="140"/>
      <c r="L3" s="140"/>
      <c r="M3" s="140"/>
      <c r="N3" s="140"/>
      <c r="O3" s="140"/>
      <c r="P3" s="140"/>
      <c r="Q3" s="7"/>
      <c r="R3" s="7"/>
      <c r="S3" s="7"/>
    </row>
    <row r="4" spans="1:19" ht="81.75" customHeight="1">
      <c r="A4" s="16"/>
      <c r="B4" s="16"/>
      <c r="C4" s="16"/>
      <c r="D4" s="16"/>
      <c r="E4" s="16"/>
      <c r="F4" s="16"/>
      <c r="G4" s="304"/>
      <c r="H4" s="304"/>
      <c r="I4" s="97"/>
      <c r="J4" s="304"/>
      <c r="K4" s="304"/>
      <c r="L4" s="97"/>
      <c r="M4" s="7"/>
      <c r="N4" s="7"/>
      <c r="O4" s="7"/>
      <c r="P4" s="7"/>
      <c r="Q4" s="7"/>
      <c r="R4" s="7"/>
      <c r="S4" s="7"/>
    </row>
    <row r="5" spans="1:19" ht="24.75" customHeight="1" thickBot="1">
      <c r="A5" s="18" t="s">
        <v>134</v>
      </c>
      <c r="B5" s="18"/>
      <c r="C5" s="19"/>
      <c r="D5" s="19"/>
      <c r="E5" s="19"/>
      <c r="F5" s="19"/>
      <c r="S5" s="97"/>
    </row>
    <row r="6" spans="1:19" ht="28.5" customHeight="1">
      <c r="A6" s="305" t="s">
        <v>92</v>
      </c>
      <c r="B6" s="307" t="s">
        <v>93</v>
      </c>
      <c r="C6" s="308"/>
      <c r="D6" s="301" t="s">
        <v>94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3"/>
      <c r="P6" s="7"/>
    </row>
    <row r="7" spans="1:19" ht="27" customHeight="1">
      <c r="A7" s="306"/>
      <c r="B7" s="309"/>
      <c r="C7" s="310"/>
      <c r="D7" s="136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35">
        <v>12</v>
      </c>
      <c r="M7" s="135">
        <v>1</v>
      </c>
      <c r="N7" s="135">
        <v>2</v>
      </c>
      <c r="O7" s="137">
        <v>3</v>
      </c>
      <c r="P7" s="7"/>
    </row>
    <row r="8" spans="1:19" ht="22.5" customHeight="1">
      <c r="A8" s="21">
        <v>1</v>
      </c>
      <c r="B8" s="299"/>
      <c r="C8" s="300"/>
      <c r="D8" s="142"/>
      <c r="E8" s="143"/>
      <c r="F8" s="144"/>
      <c r="G8" s="143"/>
      <c r="H8" s="144"/>
      <c r="I8" s="143"/>
      <c r="J8" s="144"/>
      <c r="K8" s="143"/>
      <c r="L8" s="144"/>
      <c r="M8" s="143"/>
      <c r="N8" s="144"/>
      <c r="O8" s="145"/>
      <c r="P8" s="7"/>
    </row>
    <row r="9" spans="1:19" ht="22.5" customHeight="1">
      <c r="A9" s="21">
        <v>2</v>
      </c>
      <c r="B9" s="299"/>
      <c r="C9" s="300"/>
      <c r="D9" s="142"/>
      <c r="E9" s="143"/>
      <c r="F9" s="144"/>
      <c r="G9" s="143"/>
      <c r="H9" s="144"/>
      <c r="I9" s="143"/>
      <c r="J9" s="144"/>
      <c r="K9" s="143"/>
      <c r="L9" s="144"/>
      <c r="M9" s="143"/>
      <c r="N9" s="144"/>
      <c r="O9" s="145"/>
      <c r="P9" s="7"/>
    </row>
    <row r="10" spans="1:19" ht="22.5" customHeight="1">
      <c r="A10" s="21">
        <v>3</v>
      </c>
      <c r="B10" s="299"/>
      <c r="C10" s="300"/>
      <c r="D10" s="142"/>
      <c r="E10" s="143"/>
      <c r="F10" s="144"/>
      <c r="G10" s="143"/>
      <c r="H10" s="144"/>
      <c r="I10" s="143"/>
      <c r="J10" s="144"/>
      <c r="K10" s="143"/>
      <c r="L10" s="144"/>
      <c r="M10" s="143"/>
      <c r="N10" s="144"/>
      <c r="O10" s="145"/>
      <c r="P10" s="7"/>
    </row>
    <row r="11" spans="1:19" ht="22.5" customHeight="1">
      <c r="A11" s="21">
        <v>4</v>
      </c>
      <c r="B11" s="299"/>
      <c r="C11" s="300"/>
      <c r="D11" s="142"/>
      <c r="E11" s="143"/>
      <c r="F11" s="144"/>
      <c r="G11" s="143"/>
      <c r="H11" s="144"/>
      <c r="I11" s="143"/>
      <c r="J11" s="144"/>
      <c r="K11" s="143"/>
      <c r="L11" s="144"/>
      <c r="M11" s="143"/>
      <c r="N11" s="144"/>
      <c r="O11" s="145"/>
      <c r="P11" s="7"/>
    </row>
    <row r="12" spans="1:19" ht="22.5" customHeight="1">
      <c r="A12" s="21">
        <v>5</v>
      </c>
      <c r="B12" s="299"/>
      <c r="C12" s="300"/>
      <c r="D12" s="142"/>
      <c r="E12" s="143"/>
      <c r="F12" s="144"/>
      <c r="G12" s="143"/>
      <c r="H12" s="144"/>
      <c r="I12" s="143"/>
      <c r="J12" s="144"/>
      <c r="K12" s="143"/>
      <c r="L12" s="144"/>
      <c r="M12" s="143"/>
      <c r="N12" s="144"/>
      <c r="O12" s="145"/>
      <c r="P12" s="7"/>
    </row>
    <row r="13" spans="1:19" ht="22.5" customHeight="1">
      <c r="A13" s="21">
        <v>6</v>
      </c>
      <c r="B13" s="299"/>
      <c r="C13" s="300"/>
      <c r="D13" s="142"/>
      <c r="E13" s="143"/>
      <c r="F13" s="144"/>
      <c r="G13" s="143"/>
      <c r="H13" s="144"/>
      <c r="I13" s="143"/>
      <c r="J13" s="144"/>
      <c r="K13" s="143"/>
      <c r="L13" s="144"/>
      <c r="M13" s="143"/>
      <c r="N13" s="144"/>
      <c r="O13" s="145"/>
      <c r="P13" s="7"/>
    </row>
    <row r="14" spans="1:19" ht="22.5" customHeight="1">
      <c r="A14" s="21">
        <v>7</v>
      </c>
      <c r="B14" s="299"/>
      <c r="C14" s="300"/>
      <c r="D14" s="142"/>
      <c r="E14" s="143"/>
      <c r="F14" s="144"/>
      <c r="G14" s="143"/>
      <c r="H14" s="144"/>
      <c r="I14" s="143"/>
      <c r="J14" s="144"/>
      <c r="K14" s="143"/>
      <c r="L14" s="144"/>
      <c r="M14" s="143"/>
      <c r="N14" s="144"/>
      <c r="O14" s="145"/>
      <c r="P14" s="7"/>
    </row>
    <row r="15" spans="1:19" ht="22.5" customHeight="1">
      <c r="A15" s="21">
        <v>8</v>
      </c>
      <c r="B15" s="299"/>
      <c r="C15" s="300"/>
      <c r="D15" s="142"/>
      <c r="E15" s="143"/>
      <c r="F15" s="144"/>
      <c r="G15" s="143"/>
      <c r="H15" s="144"/>
      <c r="I15" s="143"/>
      <c r="J15" s="144"/>
      <c r="K15" s="143"/>
      <c r="L15" s="144"/>
      <c r="M15" s="143"/>
      <c r="N15" s="144"/>
      <c r="O15" s="145"/>
      <c r="P15" s="7"/>
    </row>
    <row r="16" spans="1:19" ht="22.5" customHeight="1">
      <c r="A16" s="21">
        <v>9</v>
      </c>
      <c r="B16" s="299"/>
      <c r="C16" s="300"/>
      <c r="D16" s="142"/>
      <c r="E16" s="143"/>
      <c r="F16" s="144"/>
      <c r="G16" s="143"/>
      <c r="H16" s="144"/>
      <c r="I16" s="143"/>
      <c r="J16" s="144"/>
      <c r="K16" s="143"/>
      <c r="L16" s="144"/>
      <c r="M16" s="143"/>
      <c r="N16" s="144"/>
      <c r="O16" s="145"/>
      <c r="P16" s="7"/>
    </row>
    <row r="17" spans="1:19" ht="22.5" customHeight="1">
      <c r="A17" s="21">
        <v>10</v>
      </c>
      <c r="B17" s="299"/>
      <c r="C17" s="300"/>
      <c r="D17" s="142"/>
      <c r="E17" s="143"/>
      <c r="F17" s="144"/>
      <c r="G17" s="143"/>
      <c r="H17" s="144"/>
      <c r="I17" s="143"/>
      <c r="J17" s="144"/>
      <c r="K17" s="143"/>
      <c r="L17" s="144"/>
      <c r="M17" s="143"/>
      <c r="N17" s="144"/>
      <c r="O17" s="145"/>
      <c r="P17" s="7"/>
    </row>
    <row r="18" spans="1:19" ht="25.5" customHeight="1" thickBot="1">
      <c r="A18" s="311" t="s">
        <v>104</v>
      </c>
      <c r="B18" s="312"/>
      <c r="C18" s="313"/>
      <c r="D18" s="146">
        <f>COUNTIF(D8:D17,"○")</f>
        <v>0</v>
      </c>
      <c r="E18" s="147">
        <f>COUNTIF(E8:E17,"○")</f>
        <v>0</v>
      </c>
      <c r="F18" s="147">
        <f t="shared" ref="F18:N18" si="0">COUNTIF(F8:F17,"○")</f>
        <v>0</v>
      </c>
      <c r="G18" s="147">
        <f t="shared" si="0"/>
        <v>0</v>
      </c>
      <c r="H18" s="147">
        <f t="shared" si="0"/>
        <v>0</v>
      </c>
      <c r="I18" s="147">
        <f t="shared" si="0"/>
        <v>0</v>
      </c>
      <c r="J18" s="147">
        <f t="shared" si="0"/>
        <v>0</v>
      </c>
      <c r="K18" s="147">
        <f t="shared" si="0"/>
        <v>0</v>
      </c>
      <c r="L18" s="147">
        <f t="shared" si="0"/>
        <v>0</v>
      </c>
      <c r="M18" s="147">
        <f t="shared" si="0"/>
        <v>0</v>
      </c>
      <c r="N18" s="147">
        <f t="shared" si="0"/>
        <v>0</v>
      </c>
      <c r="O18" s="148">
        <f>COUNTIF(O8:O17,"○")</f>
        <v>0</v>
      </c>
      <c r="P18" s="7"/>
    </row>
    <row r="19" spans="1:19" s="149" customFormat="1" ht="22.5" customHeight="1">
      <c r="S19" s="150"/>
    </row>
    <row r="20" spans="1:19" ht="24.75" customHeight="1" thickBot="1">
      <c r="A20" s="18" t="s">
        <v>135</v>
      </c>
      <c r="B20" s="18"/>
      <c r="C20" s="19"/>
      <c r="D20" s="19"/>
      <c r="E20" s="19"/>
      <c r="F20" s="19"/>
      <c r="S20" s="97"/>
    </row>
    <row r="21" spans="1:19" ht="28.5" customHeight="1">
      <c r="A21" s="305" t="s">
        <v>92</v>
      </c>
      <c r="B21" s="307" t="s">
        <v>105</v>
      </c>
      <c r="C21" s="308"/>
      <c r="D21" s="301" t="s">
        <v>94</v>
      </c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3"/>
      <c r="P21" s="7"/>
    </row>
    <row r="22" spans="1:19" ht="27" customHeight="1">
      <c r="A22" s="306"/>
      <c r="B22" s="309"/>
      <c r="C22" s="310"/>
      <c r="D22" s="136">
        <v>4</v>
      </c>
      <c r="E22" s="135">
        <v>5</v>
      </c>
      <c r="F22" s="135">
        <v>6</v>
      </c>
      <c r="G22" s="135">
        <v>7</v>
      </c>
      <c r="H22" s="135">
        <v>8</v>
      </c>
      <c r="I22" s="135">
        <v>9</v>
      </c>
      <c r="J22" s="135">
        <v>10</v>
      </c>
      <c r="K22" s="135">
        <v>11</v>
      </c>
      <c r="L22" s="135">
        <v>12</v>
      </c>
      <c r="M22" s="135">
        <v>1</v>
      </c>
      <c r="N22" s="135">
        <v>2</v>
      </c>
      <c r="O22" s="137">
        <v>3</v>
      </c>
      <c r="P22" s="7"/>
    </row>
    <row r="23" spans="1:19" ht="22.5" customHeight="1">
      <c r="A23" s="21">
        <v>1</v>
      </c>
      <c r="B23" s="299"/>
      <c r="C23" s="300"/>
      <c r="D23" s="142"/>
      <c r="E23" s="143"/>
      <c r="F23" s="144"/>
      <c r="G23" s="143"/>
      <c r="H23" s="144"/>
      <c r="I23" s="143"/>
      <c r="J23" s="144"/>
      <c r="K23" s="143"/>
      <c r="L23" s="144"/>
      <c r="M23" s="143"/>
      <c r="N23" s="144"/>
      <c r="O23" s="145"/>
      <c r="P23" s="7"/>
    </row>
    <row r="24" spans="1:19" ht="22.5" customHeight="1">
      <c r="A24" s="21">
        <v>2</v>
      </c>
      <c r="B24" s="299"/>
      <c r="C24" s="300"/>
      <c r="D24" s="142"/>
      <c r="E24" s="143"/>
      <c r="F24" s="144"/>
      <c r="G24" s="143"/>
      <c r="H24" s="144"/>
      <c r="I24" s="143"/>
      <c r="J24" s="144"/>
      <c r="K24" s="143"/>
      <c r="L24" s="144"/>
      <c r="M24" s="143"/>
      <c r="N24" s="144"/>
      <c r="O24" s="145"/>
      <c r="P24" s="7"/>
    </row>
    <row r="25" spans="1:19" ht="22.5" customHeight="1">
      <c r="A25" s="21">
        <v>3</v>
      </c>
      <c r="B25" s="299"/>
      <c r="C25" s="300"/>
      <c r="D25" s="142"/>
      <c r="E25" s="143"/>
      <c r="F25" s="144"/>
      <c r="G25" s="143"/>
      <c r="H25" s="144"/>
      <c r="I25" s="143"/>
      <c r="J25" s="144"/>
      <c r="K25" s="143"/>
      <c r="L25" s="144"/>
      <c r="M25" s="143"/>
      <c r="N25" s="144"/>
      <c r="O25" s="145"/>
      <c r="P25" s="7"/>
    </row>
    <row r="26" spans="1:19" ht="22.5" customHeight="1">
      <c r="A26" s="21">
        <v>4</v>
      </c>
      <c r="B26" s="299"/>
      <c r="C26" s="300"/>
      <c r="D26" s="142"/>
      <c r="E26" s="143"/>
      <c r="F26" s="144"/>
      <c r="G26" s="143"/>
      <c r="H26" s="144"/>
      <c r="I26" s="143"/>
      <c r="J26" s="144"/>
      <c r="K26" s="143"/>
      <c r="L26" s="144"/>
      <c r="M26" s="143"/>
      <c r="N26" s="144"/>
      <c r="O26" s="145"/>
      <c r="P26" s="7"/>
    </row>
    <row r="27" spans="1:19" ht="22.5" customHeight="1">
      <c r="A27" s="21">
        <v>5</v>
      </c>
      <c r="B27" s="299"/>
      <c r="C27" s="300"/>
      <c r="D27" s="142"/>
      <c r="E27" s="143"/>
      <c r="F27" s="144"/>
      <c r="G27" s="143"/>
      <c r="H27" s="144"/>
      <c r="I27" s="143"/>
      <c r="J27" s="144"/>
      <c r="K27" s="143"/>
      <c r="L27" s="144"/>
      <c r="M27" s="143"/>
      <c r="N27" s="144"/>
      <c r="O27" s="145"/>
      <c r="P27" s="7"/>
    </row>
    <row r="28" spans="1:19" ht="22.5" customHeight="1">
      <c r="A28" s="21">
        <v>6</v>
      </c>
      <c r="B28" s="299"/>
      <c r="C28" s="300"/>
      <c r="D28" s="142"/>
      <c r="E28" s="143"/>
      <c r="F28" s="144"/>
      <c r="G28" s="143"/>
      <c r="H28" s="144"/>
      <c r="I28" s="143"/>
      <c r="J28" s="144"/>
      <c r="K28" s="143"/>
      <c r="L28" s="144"/>
      <c r="M28" s="143"/>
      <c r="N28" s="144"/>
      <c r="O28" s="145"/>
      <c r="P28" s="7"/>
    </row>
    <row r="29" spans="1:19" ht="22.5" customHeight="1">
      <c r="A29" s="21">
        <v>7</v>
      </c>
      <c r="B29" s="299"/>
      <c r="C29" s="300"/>
      <c r="D29" s="142"/>
      <c r="E29" s="143"/>
      <c r="F29" s="144"/>
      <c r="G29" s="143"/>
      <c r="H29" s="144"/>
      <c r="I29" s="143"/>
      <c r="J29" s="144"/>
      <c r="K29" s="143"/>
      <c r="L29" s="144"/>
      <c r="M29" s="143"/>
      <c r="N29" s="144"/>
      <c r="O29" s="145"/>
      <c r="P29" s="7"/>
    </row>
    <row r="30" spans="1:19" ht="22.5" customHeight="1">
      <c r="A30" s="21">
        <v>8</v>
      </c>
      <c r="B30" s="299"/>
      <c r="C30" s="300"/>
      <c r="D30" s="142"/>
      <c r="E30" s="143"/>
      <c r="F30" s="144"/>
      <c r="G30" s="143"/>
      <c r="H30" s="144"/>
      <c r="I30" s="143"/>
      <c r="J30" s="144"/>
      <c r="K30" s="143"/>
      <c r="L30" s="144"/>
      <c r="M30" s="143"/>
      <c r="N30" s="144"/>
      <c r="O30" s="145"/>
      <c r="P30" s="7"/>
    </row>
    <row r="31" spans="1:19" ht="22.5" customHeight="1">
      <c r="A31" s="21">
        <v>9</v>
      </c>
      <c r="B31" s="299"/>
      <c r="C31" s="300"/>
      <c r="D31" s="142"/>
      <c r="E31" s="143"/>
      <c r="F31" s="144"/>
      <c r="G31" s="143"/>
      <c r="H31" s="144"/>
      <c r="I31" s="143"/>
      <c r="J31" s="144"/>
      <c r="K31" s="143"/>
      <c r="L31" s="144"/>
      <c r="M31" s="143"/>
      <c r="N31" s="144"/>
      <c r="O31" s="145"/>
      <c r="P31" s="7"/>
    </row>
    <row r="32" spans="1:19" ht="22.5" customHeight="1">
      <c r="A32" s="21">
        <v>10</v>
      </c>
      <c r="B32" s="299"/>
      <c r="C32" s="300"/>
      <c r="D32" s="142"/>
      <c r="E32" s="143"/>
      <c r="F32" s="144"/>
      <c r="G32" s="143"/>
      <c r="H32" s="144"/>
      <c r="I32" s="143"/>
      <c r="J32" s="144"/>
      <c r="K32" s="143"/>
      <c r="L32" s="144"/>
      <c r="M32" s="143"/>
      <c r="N32" s="144"/>
      <c r="O32" s="145"/>
      <c r="P32" s="7"/>
    </row>
    <row r="33" spans="1:22" ht="25.5" customHeight="1" thickBot="1">
      <c r="A33" s="311" t="s">
        <v>103</v>
      </c>
      <c r="B33" s="312"/>
      <c r="C33" s="313"/>
      <c r="D33" s="146">
        <f t="shared" ref="D33:O33" si="1">COUNTIF(D23:D32,"○")</f>
        <v>0</v>
      </c>
      <c r="E33" s="147">
        <f t="shared" si="1"/>
        <v>0</v>
      </c>
      <c r="F33" s="147">
        <f t="shared" si="1"/>
        <v>0</v>
      </c>
      <c r="G33" s="147">
        <f t="shared" si="1"/>
        <v>0</v>
      </c>
      <c r="H33" s="147">
        <f t="shared" si="1"/>
        <v>0</v>
      </c>
      <c r="I33" s="147">
        <f t="shared" si="1"/>
        <v>0</v>
      </c>
      <c r="J33" s="147">
        <f t="shared" si="1"/>
        <v>0</v>
      </c>
      <c r="K33" s="147">
        <f t="shared" si="1"/>
        <v>0</v>
      </c>
      <c r="L33" s="147">
        <f t="shared" si="1"/>
        <v>0</v>
      </c>
      <c r="M33" s="147">
        <f t="shared" si="1"/>
        <v>0</v>
      </c>
      <c r="N33" s="147">
        <f t="shared" si="1"/>
        <v>0</v>
      </c>
      <c r="O33" s="148">
        <f t="shared" si="1"/>
        <v>0</v>
      </c>
      <c r="P33" s="7"/>
    </row>
    <row r="34" spans="1:22" s="149" customFormat="1" ht="22.5" customHeight="1">
      <c r="S34" s="150"/>
    </row>
    <row r="35" spans="1:22" s="149" customFormat="1" ht="22.5" customHeight="1">
      <c r="S35" s="150"/>
    </row>
    <row r="36" spans="1:22" s="149" customFormat="1" ht="25.5" customHeight="1" thickBot="1">
      <c r="A36" s="151" t="s">
        <v>95</v>
      </c>
      <c r="S36" s="150"/>
    </row>
    <row r="37" spans="1:22" s="149" customFormat="1" ht="22.5" customHeight="1">
      <c r="A37" s="305" t="s">
        <v>92</v>
      </c>
      <c r="B37" s="307" t="s">
        <v>96</v>
      </c>
      <c r="C37" s="308"/>
      <c r="D37" s="322" t="s">
        <v>97</v>
      </c>
      <c r="E37" s="315"/>
      <c r="F37" s="315"/>
      <c r="G37" s="301" t="s">
        <v>94</v>
      </c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3"/>
      <c r="S37" s="150"/>
      <c r="T37" s="314" t="s">
        <v>98</v>
      </c>
      <c r="U37" s="314"/>
    </row>
    <row r="38" spans="1:22" s="149" customFormat="1" ht="22.5" customHeight="1">
      <c r="A38" s="306"/>
      <c r="B38" s="309"/>
      <c r="C38" s="310"/>
      <c r="D38" s="152" t="s">
        <v>99</v>
      </c>
      <c r="E38" s="153" t="s">
        <v>100</v>
      </c>
      <c r="F38" s="154" t="s">
        <v>101</v>
      </c>
      <c r="G38" s="136">
        <v>4</v>
      </c>
      <c r="H38" s="135">
        <v>5</v>
      </c>
      <c r="I38" s="135">
        <v>6</v>
      </c>
      <c r="J38" s="135">
        <v>7</v>
      </c>
      <c r="K38" s="135">
        <v>8</v>
      </c>
      <c r="L38" s="135">
        <v>9</v>
      </c>
      <c r="M38" s="135">
        <v>10</v>
      </c>
      <c r="N38" s="135">
        <v>11</v>
      </c>
      <c r="O38" s="135">
        <v>12</v>
      </c>
      <c r="P38" s="135">
        <v>1</v>
      </c>
      <c r="Q38" s="135">
        <v>2</v>
      </c>
      <c r="R38" s="137">
        <v>3</v>
      </c>
      <c r="S38" s="150"/>
      <c r="T38" s="314"/>
      <c r="U38" s="314"/>
    </row>
    <row r="39" spans="1:22" s="149" customFormat="1" ht="22.5" customHeight="1">
      <c r="A39" s="21">
        <v>1</v>
      </c>
      <c r="B39" s="299"/>
      <c r="C39" s="300"/>
      <c r="D39" s="155"/>
      <c r="E39" s="156"/>
      <c r="F39" s="157"/>
      <c r="G39" s="223"/>
      <c r="H39" s="224"/>
      <c r="I39" s="225"/>
      <c r="J39" s="224"/>
      <c r="K39" s="225"/>
      <c r="L39" s="224"/>
      <c r="M39" s="225"/>
      <c r="N39" s="224"/>
      <c r="O39" s="225"/>
      <c r="P39" s="224"/>
      <c r="Q39" s="225"/>
      <c r="R39" s="226"/>
      <c r="S39" s="150"/>
      <c r="T39" s="314"/>
      <c r="U39" s="314"/>
    </row>
    <row r="40" spans="1:22" s="149" customFormat="1" ht="22.5" customHeight="1">
      <c r="A40" s="21">
        <v>2</v>
      </c>
      <c r="B40" s="299"/>
      <c r="C40" s="300"/>
      <c r="D40" s="155"/>
      <c r="E40" s="156"/>
      <c r="F40" s="157"/>
      <c r="G40" s="223"/>
      <c r="H40" s="224"/>
      <c r="I40" s="225"/>
      <c r="J40" s="224"/>
      <c r="K40" s="225"/>
      <c r="L40" s="224"/>
      <c r="M40" s="225"/>
      <c r="N40" s="224"/>
      <c r="O40" s="225"/>
      <c r="P40" s="224"/>
      <c r="Q40" s="225"/>
      <c r="R40" s="226"/>
      <c r="S40" s="150"/>
      <c r="T40" s="158">
        <f>'様式３（非専従の常勤＋非常勤）'!$L$6</f>
        <v>0</v>
      </c>
      <c r="U40" s="159" t="s">
        <v>16</v>
      </c>
    </row>
    <row r="41" spans="1:22" s="149" customFormat="1" ht="22.5" customHeight="1">
      <c r="A41" s="21">
        <v>3</v>
      </c>
      <c r="B41" s="299"/>
      <c r="C41" s="300"/>
      <c r="D41" s="155"/>
      <c r="E41" s="156"/>
      <c r="F41" s="157"/>
      <c r="G41" s="223"/>
      <c r="H41" s="224"/>
      <c r="I41" s="225"/>
      <c r="J41" s="224"/>
      <c r="K41" s="225"/>
      <c r="L41" s="224"/>
      <c r="M41" s="225"/>
      <c r="N41" s="224"/>
      <c r="O41" s="225"/>
      <c r="P41" s="224"/>
      <c r="Q41" s="225"/>
      <c r="R41" s="226"/>
      <c r="S41" s="150"/>
    </row>
    <row r="42" spans="1:22" s="149" customFormat="1" ht="22.5" customHeight="1">
      <c r="A42" s="21">
        <v>4</v>
      </c>
      <c r="B42" s="299"/>
      <c r="C42" s="300"/>
      <c r="D42" s="155"/>
      <c r="E42" s="156"/>
      <c r="F42" s="157"/>
      <c r="G42" s="223"/>
      <c r="H42" s="224"/>
      <c r="I42" s="225"/>
      <c r="J42" s="224"/>
      <c r="K42" s="225"/>
      <c r="L42" s="224"/>
      <c r="M42" s="225"/>
      <c r="N42" s="224"/>
      <c r="O42" s="225"/>
      <c r="P42" s="224"/>
      <c r="Q42" s="225"/>
      <c r="R42" s="226"/>
      <c r="S42" s="150"/>
    </row>
    <row r="43" spans="1:22" s="149" customFormat="1" ht="22.5" customHeight="1">
      <c r="A43" s="21">
        <v>5</v>
      </c>
      <c r="B43" s="299"/>
      <c r="C43" s="300"/>
      <c r="D43" s="155"/>
      <c r="E43" s="156"/>
      <c r="F43" s="157"/>
      <c r="G43" s="223"/>
      <c r="H43" s="224"/>
      <c r="I43" s="225"/>
      <c r="J43" s="224"/>
      <c r="K43" s="225"/>
      <c r="L43" s="224"/>
      <c r="M43" s="225"/>
      <c r="N43" s="224"/>
      <c r="O43" s="225"/>
      <c r="P43" s="224"/>
      <c r="Q43" s="225"/>
      <c r="R43" s="226"/>
      <c r="S43" s="150"/>
    </row>
    <row r="44" spans="1:22" s="149" customFormat="1" ht="22.5" customHeight="1">
      <c r="A44" s="311" t="s">
        <v>102</v>
      </c>
      <c r="B44" s="312"/>
      <c r="C44" s="312"/>
      <c r="D44" s="312"/>
      <c r="E44" s="315"/>
      <c r="F44" s="315"/>
      <c r="G44" s="179">
        <f>COUNTIF(G39:G43,"&gt;0")</f>
        <v>0</v>
      </c>
      <c r="H44" s="178">
        <f>COUNTIF(H39:H43,"&gt;0")</f>
        <v>0</v>
      </c>
      <c r="I44" s="178">
        <f t="shared" ref="I44:R44" si="2">COUNTIF(I39:I43,"&gt;0")</f>
        <v>0</v>
      </c>
      <c r="J44" s="178">
        <f t="shared" si="2"/>
        <v>0</v>
      </c>
      <c r="K44" s="178">
        <f t="shared" si="2"/>
        <v>0</v>
      </c>
      <c r="L44" s="178">
        <f t="shared" si="2"/>
        <v>0</v>
      </c>
      <c r="M44" s="178">
        <f t="shared" si="2"/>
        <v>0</v>
      </c>
      <c r="N44" s="178">
        <f t="shared" si="2"/>
        <v>0</v>
      </c>
      <c r="O44" s="178">
        <f t="shared" si="2"/>
        <v>0</v>
      </c>
      <c r="P44" s="178">
        <f t="shared" si="2"/>
        <v>0</v>
      </c>
      <c r="Q44" s="178">
        <f t="shared" si="2"/>
        <v>0</v>
      </c>
      <c r="R44" s="180">
        <f t="shared" si="2"/>
        <v>0</v>
      </c>
      <c r="S44" s="160"/>
      <c r="T44" s="160"/>
      <c r="U44" s="160"/>
      <c r="V44" s="160"/>
    </row>
    <row r="45" spans="1:22" s="149" customFormat="1" ht="22.5" customHeight="1">
      <c r="A45" s="316" t="s">
        <v>141</v>
      </c>
      <c r="B45" s="317"/>
      <c r="C45" s="317"/>
      <c r="D45" s="317"/>
      <c r="E45" s="318"/>
      <c r="F45" s="318"/>
      <c r="G45" s="181">
        <f>IFERROR(SUM(G39:G43)/$T$40,0)</f>
        <v>0</v>
      </c>
      <c r="H45" s="182">
        <f>IFERROR(SUM(H39:H43)/$T$40,0)</f>
        <v>0</v>
      </c>
      <c r="I45" s="182">
        <f t="shared" ref="I45:R45" si="3">IFERROR(SUM(I39:I43)/$T$40,0)</f>
        <v>0</v>
      </c>
      <c r="J45" s="182">
        <f t="shared" si="3"/>
        <v>0</v>
      </c>
      <c r="K45" s="182">
        <f t="shared" si="3"/>
        <v>0</v>
      </c>
      <c r="L45" s="182">
        <f t="shared" si="3"/>
        <v>0</v>
      </c>
      <c r="M45" s="182">
        <f t="shared" si="3"/>
        <v>0</v>
      </c>
      <c r="N45" s="182">
        <f t="shared" si="3"/>
        <v>0</v>
      </c>
      <c r="O45" s="182">
        <f t="shared" si="3"/>
        <v>0</v>
      </c>
      <c r="P45" s="182">
        <f t="shared" si="3"/>
        <v>0</v>
      </c>
      <c r="Q45" s="182">
        <f t="shared" si="3"/>
        <v>0</v>
      </c>
      <c r="R45" s="183">
        <f t="shared" si="3"/>
        <v>0</v>
      </c>
      <c r="S45" s="150"/>
    </row>
    <row r="46" spans="1:22" s="149" customFormat="1" ht="22.5" customHeight="1" thickBot="1">
      <c r="A46" s="319" t="s">
        <v>142</v>
      </c>
      <c r="B46" s="320"/>
      <c r="C46" s="320"/>
      <c r="D46" s="320"/>
      <c r="E46" s="321"/>
      <c r="F46" s="321"/>
      <c r="G46" s="184">
        <f>IF(G45&gt;=1,1,G45)</f>
        <v>0</v>
      </c>
      <c r="H46" s="185">
        <f t="shared" ref="H46:R46" si="4">IF(H45&gt;=1,1,H45)</f>
        <v>0</v>
      </c>
      <c r="I46" s="185">
        <f t="shared" si="4"/>
        <v>0</v>
      </c>
      <c r="J46" s="185">
        <f t="shared" si="4"/>
        <v>0</v>
      </c>
      <c r="K46" s="185">
        <f t="shared" si="4"/>
        <v>0</v>
      </c>
      <c r="L46" s="185">
        <f t="shared" si="4"/>
        <v>0</v>
      </c>
      <c r="M46" s="185">
        <f t="shared" si="4"/>
        <v>0</v>
      </c>
      <c r="N46" s="185">
        <f t="shared" si="4"/>
        <v>0</v>
      </c>
      <c r="O46" s="185">
        <f t="shared" si="4"/>
        <v>0</v>
      </c>
      <c r="P46" s="185">
        <f t="shared" si="4"/>
        <v>0</v>
      </c>
      <c r="Q46" s="185">
        <f t="shared" si="4"/>
        <v>0</v>
      </c>
      <c r="R46" s="186">
        <f t="shared" si="4"/>
        <v>0</v>
      </c>
      <c r="S46" s="150"/>
    </row>
    <row r="47" spans="1:22" s="149" customFormat="1" ht="22.5" customHeight="1">
      <c r="S47" s="150"/>
    </row>
    <row r="48" spans="1:22" customFormat="1" ht="23.25" customHeight="1" thickBot="1">
      <c r="A48" s="196" t="s">
        <v>159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8"/>
      <c r="T48" s="197"/>
      <c r="U48" s="197"/>
    </row>
    <row r="49" spans="1:21" customFormat="1" ht="23.25" customHeight="1">
      <c r="A49" s="323" t="s">
        <v>92</v>
      </c>
      <c r="B49" s="325" t="s">
        <v>96</v>
      </c>
      <c r="C49" s="326"/>
      <c r="D49" s="329" t="s">
        <v>160</v>
      </c>
      <c r="E49" s="330"/>
      <c r="F49" s="331"/>
      <c r="G49" s="332" t="s">
        <v>94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4"/>
      <c r="S49" s="198"/>
      <c r="T49" s="199"/>
      <c r="U49" s="199"/>
    </row>
    <row r="50" spans="1:21" customFormat="1" ht="38.25" customHeight="1">
      <c r="A50" s="324"/>
      <c r="B50" s="327"/>
      <c r="C50" s="328"/>
      <c r="D50" s="200" t="s">
        <v>161</v>
      </c>
      <c r="E50" s="201" t="s">
        <v>162</v>
      </c>
      <c r="F50" s="202" t="s">
        <v>163</v>
      </c>
      <c r="G50" s="203">
        <v>4</v>
      </c>
      <c r="H50" s="204">
        <v>5</v>
      </c>
      <c r="I50" s="204">
        <v>6</v>
      </c>
      <c r="J50" s="204">
        <v>7</v>
      </c>
      <c r="K50" s="204">
        <v>8</v>
      </c>
      <c r="L50" s="204">
        <v>9</v>
      </c>
      <c r="M50" s="204">
        <v>10</v>
      </c>
      <c r="N50" s="204">
        <v>11</v>
      </c>
      <c r="O50" s="204">
        <v>12</v>
      </c>
      <c r="P50" s="204">
        <v>1</v>
      </c>
      <c r="Q50" s="204">
        <v>2</v>
      </c>
      <c r="R50" s="205">
        <v>3</v>
      </c>
      <c r="S50" s="198"/>
      <c r="T50" s="199"/>
      <c r="U50" s="199"/>
    </row>
    <row r="51" spans="1:21" customFormat="1" ht="23.25" customHeight="1">
      <c r="A51" s="206">
        <v>1</v>
      </c>
      <c r="B51" s="299"/>
      <c r="C51" s="300"/>
      <c r="D51" s="207"/>
      <c r="E51" s="207"/>
      <c r="F51" s="208"/>
      <c r="G51" s="227"/>
      <c r="H51" s="228"/>
      <c r="I51" s="229"/>
      <c r="J51" s="228"/>
      <c r="K51" s="229"/>
      <c r="L51" s="228"/>
      <c r="M51" s="229"/>
      <c r="N51" s="228"/>
      <c r="O51" s="229"/>
      <c r="P51" s="228"/>
      <c r="Q51" s="229"/>
      <c r="R51" s="230"/>
      <c r="S51" s="198"/>
      <c r="T51" s="199"/>
      <c r="U51" s="199"/>
    </row>
    <row r="52" spans="1:21" customFormat="1" ht="23.25" customHeight="1">
      <c r="A52" s="206">
        <v>2</v>
      </c>
      <c r="B52" s="299"/>
      <c r="C52" s="300"/>
      <c r="D52" s="155"/>
      <c r="E52" s="156"/>
      <c r="F52" s="208"/>
      <c r="G52" s="227"/>
      <c r="H52" s="228"/>
      <c r="I52" s="229"/>
      <c r="J52" s="228"/>
      <c r="K52" s="229"/>
      <c r="L52" s="228"/>
      <c r="M52" s="229"/>
      <c r="N52" s="228"/>
      <c r="O52" s="229"/>
      <c r="P52" s="228"/>
      <c r="Q52" s="229"/>
      <c r="R52" s="230"/>
      <c r="S52" s="198"/>
      <c r="T52" s="209"/>
      <c r="U52" s="197"/>
    </row>
    <row r="53" spans="1:21" customFormat="1" ht="23.25" customHeight="1">
      <c r="A53" s="206">
        <v>3</v>
      </c>
      <c r="B53" s="299"/>
      <c r="C53" s="300"/>
      <c r="D53" s="155"/>
      <c r="E53" s="156"/>
      <c r="F53" s="208"/>
      <c r="G53" s="227"/>
      <c r="H53" s="228"/>
      <c r="I53" s="229"/>
      <c r="J53" s="228"/>
      <c r="K53" s="229"/>
      <c r="L53" s="228"/>
      <c r="M53" s="229"/>
      <c r="N53" s="228"/>
      <c r="O53" s="229"/>
      <c r="P53" s="228"/>
      <c r="Q53" s="229"/>
      <c r="R53" s="230"/>
      <c r="S53" s="198"/>
      <c r="T53" s="197"/>
      <c r="U53" s="197"/>
    </row>
    <row r="54" spans="1:21" customFormat="1" ht="23.25" customHeight="1">
      <c r="A54" s="206">
        <v>4</v>
      </c>
      <c r="B54" s="299"/>
      <c r="C54" s="300"/>
      <c r="D54" s="155"/>
      <c r="E54" s="156"/>
      <c r="F54" s="208"/>
      <c r="G54" s="227"/>
      <c r="H54" s="228"/>
      <c r="I54" s="229"/>
      <c r="J54" s="228"/>
      <c r="K54" s="229"/>
      <c r="L54" s="228"/>
      <c r="M54" s="229"/>
      <c r="N54" s="228"/>
      <c r="O54" s="229"/>
      <c r="P54" s="228"/>
      <c r="Q54" s="229"/>
      <c r="R54" s="230"/>
      <c r="S54" s="198"/>
      <c r="T54" s="197"/>
      <c r="U54" s="197"/>
    </row>
    <row r="55" spans="1:21" customFormat="1" ht="23.25" customHeight="1">
      <c r="A55" s="206">
        <v>5</v>
      </c>
      <c r="B55" s="299"/>
      <c r="C55" s="300"/>
      <c r="D55" s="155"/>
      <c r="E55" s="156"/>
      <c r="F55" s="208"/>
      <c r="G55" s="227"/>
      <c r="H55" s="228"/>
      <c r="I55" s="229"/>
      <c r="J55" s="228"/>
      <c r="K55" s="229"/>
      <c r="L55" s="228"/>
      <c r="M55" s="229"/>
      <c r="N55" s="228"/>
      <c r="O55" s="229"/>
      <c r="P55" s="228"/>
      <c r="Q55" s="229"/>
      <c r="R55" s="230"/>
      <c r="S55" s="198"/>
      <c r="T55" s="197"/>
      <c r="U55" s="197"/>
    </row>
    <row r="56" spans="1:21" customFormat="1" ht="23.25" customHeight="1">
      <c r="A56" s="316" t="s">
        <v>102</v>
      </c>
      <c r="B56" s="317"/>
      <c r="C56" s="317"/>
      <c r="D56" s="317"/>
      <c r="E56" s="317"/>
      <c r="F56" s="335"/>
      <c r="G56" s="210">
        <f>COUNTIF(G51:G55,"&gt;0")</f>
        <v>0</v>
      </c>
      <c r="H56" s="211">
        <f t="shared" ref="H56:R56" si="5">COUNTIF(H51:H55,"&gt;0")</f>
        <v>0</v>
      </c>
      <c r="I56" s="211">
        <f t="shared" si="5"/>
        <v>0</v>
      </c>
      <c r="J56" s="211">
        <f t="shared" si="5"/>
        <v>0</v>
      </c>
      <c r="K56" s="211">
        <f t="shared" si="5"/>
        <v>0</v>
      </c>
      <c r="L56" s="211">
        <f t="shared" si="5"/>
        <v>0</v>
      </c>
      <c r="M56" s="211">
        <f t="shared" si="5"/>
        <v>0</v>
      </c>
      <c r="N56" s="211">
        <f t="shared" si="5"/>
        <v>0</v>
      </c>
      <c r="O56" s="211">
        <f t="shared" si="5"/>
        <v>0</v>
      </c>
      <c r="P56" s="211">
        <f t="shared" si="5"/>
        <v>0</v>
      </c>
      <c r="Q56" s="211">
        <f t="shared" si="5"/>
        <v>0</v>
      </c>
      <c r="R56" s="212">
        <f t="shared" si="5"/>
        <v>0</v>
      </c>
      <c r="S56" s="213"/>
      <c r="T56" s="213"/>
      <c r="U56" s="213"/>
    </row>
    <row r="57" spans="1:21" customFormat="1" ht="23.25" customHeight="1">
      <c r="A57" s="316" t="s">
        <v>164</v>
      </c>
      <c r="B57" s="317"/>
      <c r="C57" s="317"/>
      <c r="D57" s="317"/>
      <c r="E57" s="317"/>
      <c r="F57" s="335"/>
      <c r="G57" s="214">
        <f>IFERROR(SUM(G51:G55)/$T$40,0)</f>
        <v>0</v>
      </c>
      <c r="H57" s="215">
        <f t="shared" ref="H57:R57" si="6">IFERROR(SUM(H51:H55)/$T$40,0)</f>
        <v>0</v>
      </c>
      <c r="I57" s="215">
        <f t="shared" si="6"/>
        <v>0</v>
      </c>
      <c r="J57" s="215">
        <f t="shared" si="6"/>
        <v>0</v>
      </c>
      <c r="K57" s="215">
        <f t="shared" si="6"/>
        <v>0</v>
      </c>
      <c r="L57" s="215">
        <f t="shared" si="6"/>
        <v>0</v>
      </c>
      <c r="M57" s="215">
        <f t="shared" si="6"/>
        <v>0</v>
      </c>
      <c r="N57" s="215">
        <f t="shared" si="6"/>
        <v>0</v>
      </c>
      <c r="O57" s="215">
        <f t="shared" si="6"/>
        <v>0</v>
      </c>
      <c r="P57" s="215">
        <f t="shared" si="6"/>
        <v>0</v>
      </c>
      <c r="Q57" s="215">
        <f t="shared" si="6"/>
        <v>0</v>
      </c>
      <c r="R57" s="216">
        <f t="shared" si="6"/>
        <v>0</v>
      </c>
      <c r="S57" s="198"/>
      <c r="T57" s="197"/>
      <c r="U57" s="197"/>
    </row>
    <row r="58" spans="1:21" customFormat="1" ht="27.75" customHeight="1" thickBot="1">
      <c r="A58" s="319" t="s">
        <v>165</v>
      </c>
      <c r="B58" s="320"/>
      <c r="C58" s="320"/>
      <c r="D58" s="320"/>
      <c r="E58" s="321"/>
      <c r="F58" s="321"/>
      <c r="G58" s="217">
        <f>IF(G57&gt;=1,1,G57)</f>
        <v>0</v>
      </c>
      <c r="H58" s="218">
        <f t="shared" ref="H58:R58" si="7">IF(H57&gt;=1,1,H57)</f>
        <v>0</v>
      </c>
      <c r="I58" s="218">
        <f t="shared" si="7"/>
        <v>0</v>
      </c>
      <c r="J58" s="218">
        <f t="shared" si="7"/>
        <v>0</v>
      </c>
      <c r="K58" s="218">
        <f t="shared" si="7"/>
        <v>0</v>
      </c>
      <c r="L58" s="218">
        <f t="shared" si="7"/>
        <v>0</v>
      </c>
      <c r="M58" s="218">
        <f t="shared" si="7"/>
        <v>0</v>
      </c>
      <c r="N58" s="218">
        <f t="shared" si="7"/>
        <v>0</v>
      </c>
      <c r="O58" s="218">
        <f t="shared" si="7"/>
        <v>0</v>
      </c>
      <c r="P58" s="218">
        <f t="shared" si="7"/>
        <v>0</v>
      </c>
      <c r="Q58" s="218">
        <f t="shared" si="7"/>
        <v>0</v>
      </c>
      <c r="R58" s="219">
        <f t="shared" si="7"/>
        <v>0</v>
      </c>
      <c r="S58" s="220"/>
      <c r="T58" s="220"/>
      <c r="U58" s="220"/>
    </row>
    <row r="59" spans="1:21" customFormat="1"/>
  </sheetData>
  <sheetProtection algorithmName="SHA-512" hashValue="SiqijomQInvUmaJ22SU8uFavXNL7yF2SwC1OLRCLdoeEe0DmJlozM9/9SnrROZ1JwiZpF/SUmBCZ/VuTSF7yLA==" saltValue="ieNLqy/TRgrLwIokM62u9Q==" spinCount="100000" sheet="1" objects="1" scenarios="1"/>
  <mergeCells count="56">
    <mergeCell ref="A58:F58"/>
    <mergeCell ref="A49:A50"/>
    <mergeCell ref="B49:C50"/>
    <mergeCell ref="D49:F49"/>
    <mergeCell ref="G49:R49"/>
    <mergeCell ref="B51:C51"/>
    <mergeCell ref="B52:C52"/>
    <mergeCell ref="B53:C53"/>
    <mergeCell ref="B54:C54"/>
    <mergeCell ref="B55:C55"/>
    <mergeCell ref="A56:F56"/>
    <mergeCell ref="A57:F57"/>
    <mergeCell ref="A44:F44"/>
    <mergeCell ref="A45:F45"/>
    <mergeCell ref="A46:F46"/>
    <mergeCell ref="D37:F37"/>
    <mergeCell ref="B37:C38"/>
    <mergeCell ref="B40:C40"/>
    <mergeCell ref="B41:C41"/>
    <mergeCell ref="B42:C42"/>
    <mergeCell ref="B43:C43"/>
    <mergeCell ref="T37:U39"/>
    <mergeCell ref="B39:C39"/>
    <mergeCell ref="B21:C22"/>
    <mergeCell ref="A18:C18"/>
    <mergeCell ref="B27:C27"/>
    <mergeCell ref="B32:C32"/>
    <mergeCell ref="B28:C28"/>
    <mergeCell ref="B29:C29"/>
    <mergeCell ref="A6:A7"/>
    <mergeCell ref="B6:C7"/>
    <mergeCell ref="D6:O6"/>
    <mergeCell ref="G37:R37"/>
    <mergeCell ref="A37:A38"/>
    <mergeCell ref="A21:A22"/>
    <mergeCell ref="A33:C33"/>
    <mergeCell ref="B26:C26"/>
    <mergeCell ref="B8:C8"/>
    <mergeCell ref="B9:C9"/>
    <mergeCell ref="B12:C12"/>
    <mergeCell ref="B13:C13"/>
    <mergeCell ref="B14:C14"/>
    <mergeCell ref="B15:C15"/>
    <mergeCell ref="B16:C16"/>
    <mergeCell ref="B30:C30"/>
    <mergeCell ref="C2:F2"/>
    <mergeCell ref="B31:C31"/>
    <mergeCell ref="D21:O21"/>
    <mergeCell ref="B23:C23"/>
    <mergeCell ref="B24:C24"/>
    <mergeCell ref="B25:C25"/>
    <mergeCell ref="G4:H4"/>
    <mergeCell ref="J4:K4"/>
    <mergeCell ref="B10:C10"/>
    <mergeCell ref="B11:C11"/>
    <mergeCell ref="B17:C17"/>
  </mergeCells>
  <phoneticPr fontId="1"/>
  <dataValidations count="3">
    <dataValidation type="list" allowBlank="1" showInputMessage="1" showErrorMessage="1" sqref="D23:O32" xr:uid="{2400B61D-15E0-4E89-913C-13AE530B10A9}">
      <formula1>$G$49</formula1>
    </dataValidation>
    <dataValidation type="list" allowBlank="1" showInputMessage="1" showErrorMessage="1" sqref="D39:F43 D51:F55 D8:O17" xr:uid="{772215F7-078B-4404-9448-23021AAF2F48}">
      <formula1>"○"</formula1>
    </dataValidation>
    <dataValidation type="decimal" operator="greaterThan" allowBlank="1" showInputMessage="1" showErrorMessage="1" sqref="G39:R43 G51:R55" xr:uid="{F258FFAC-2F1F-4183-99AC-D6D73B8ADDB8}">
      <formula1>0</formula1>
    </dataValidation>
  </dataValidations>
  <pageMargins left="0.62992125984251968" right="0.31496062992125984" top="0.82677165354330717" bottom="0.43307086614173229" header="0.51181102362204722" footer="0.27559055118110237"/>
  <pageSetup paperSize="9" scale="53" pageOrder="overThenDown" orientation="portrait" cellComments="asDisplayed" r:id="rId1"/>
  <headerFooter alignWithMargins="0">
    <oddHeader>&amp;L&amp;"ＭＳ Ｐゴシック,太字"&amp;22 令和7年度　保育施設職員配置状況確認書（様式２（常勤保育士等））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FA1B-88D4-4FE1-938B-2A59B21FEBD0}">
  <sheetPr codeName="Sheet4">
    <pageSetUpPr fitToPage="1"/>
  </sheetPr>
  <dimension ref="A1:AL50"/>
  <sheetViews>
    <sheetView view="pageBreakPreview" zoomScale="90" zoomScaleNormal="70" zoomScaleSheetLayoutView="90" workbookViewId="0">
      <selection activeCell="L6" sqref="L6:M6"/>
    </sheetView>
  </sheetViews>
  <sheetFormatPr defaultRowHeight="13.5"/>
  <cols>
    <col min="1" max="1" width="4.5" style="1" customWidth="1"/>
    <col min="2" max="2" width="17.375" style="1" customWidth="1"/>
    <col min="3" max="3" width="7.5" style="1" customWidth="1"/>
    <col min="4" max="7" width="3.25" style="1" customWidth="1"/>
    <col min="8" max="8" width="5.375" style="1" customWidth="1"/>
    <col min="9" max="11" width="3.25" style="1" customWidth="1"/>
    <col min="12" max="12" width="7.625" style="1" customWidth="1"/>
    <col min="13" max="13" width="3.625" style="1" customWidth="1"/>
    <col min="14" max="14" width="7.625" style="1" customWidth="1"/>
    <col min="15" max="15" width="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8.125" style="1" customWidth="1"/>
    <col min="39" max="48" width="7.25" style="1" customWidth="1"/>
    <col min="49" max="49" width="10.375" style="1" customWidth="1"/>
    <col min="50" max="50" width="17.375" style="1" customWidth="1"/>
    <col min="51" max="16384" width="9" style="1"/>
  </cols>
  <sheetData>
    <row r="1" spans="1:38" ht="18" customHeight="1" thickBot="1">
      <c r="A1" s="8"/>
      <c r="B1" s="166" t="s">
        <v>109</v>
      </c>
      <c r="C1" s="167">
        <f>様式１!C1</f>
        <v>0</v>
      </c>
      <c r="D1" s="10"/>
      <c r="E1" s="10"/>
      <c r="F1" s="10"/>
      <c r="G1" s="10"/>
      <c r="H1" s="10"/>
      <c r="I1" s="10"/>
      <c r="J1" s="10"/>
      <c r="K1" s="10"/>
      <c r="N1" s="11"/>
      <c r="O1" s="12"/>
      <c r="P1" s="13"/>
      <c r="Q1" s="13"/>
      <c r="R1" s="13"/>
      <c r="S1" s="13"/>
      <c r="T1" s="13"/>
      <c r="U1" s="13"/>
      <c r="V1" s="13"/>
      <c r="W1" s="13"/>
      <c r="Z1" s="14"/>
      <c r="AA1" s="14"/>
      <c r="AB1" s="15"/>
      <c r="AC1" s="15"/>
      <c r="AD1" s="14"/>
      <c r="AE1" s="14"/>
      <c r="AF1" s="336" t="s">
        <v>118</v>
      </c>
      <c r="AG1" s="337"/>
      <c r="AH1" s="337"/>
      <c r="AI1" s="337"/>
      <c r="AJ1" s="337"/>
      <c r="AK1" s="338"/>
    </row>
    <row r="2" spans="1:38" ht="21.95" customHeight="1" thickTop="1" thickBot="1">
      <c r="A2" s="375" t="s">
        <v>84</v>
      </c>
      <c r="B2" s="376"/>
      <c r="C2" s="378">
        <f>様式１!C2</f>
        <v>0</v>
      </c>
      <c r="D2" s="378"/>
      <c r="E2" s="378"/>
      <c r="F2" s="378"/>
      <c r="G2" s="378"/>
      <c r="H2" s="378"/>
      <c r="I2" s="372" t="str">
        <f>様式１!G2</f>
        <v>小規模Ｂ・事業所内小規模Ｂ型</v>
      </c>
      <c r="J2" s="373"/>
      <c r="K2" s="373"/>
      <c r="L2" s="373"/>
      <c r="M2" s="373"/>
      <c r="N2" s="374"/>
      <c r="O2" s="46"/>
      <c r="P2" s="46"/>
      <c r="Q2" s="46"/>
      <c r="R2" s="22"/>
      <c r="S2" s="22"/>
      <c r="T2" s="304"/>
      <c r="U2" s="304"/>
      <c r="V2" s="304"/>
      <c r="W2" s="304"/>
      <c r="X2" s="22"/>
      <c r="Y2" s="22"/>
      <c r="Z2" s="7"/>
      <c r="AA2" s="7"/>
      <c r="AB2" s="7"/>
      <c r="AC2" s="7"/>
      <c r="AD2" s="7"/>
      <c r="AE2" s="7"/>
      <c r="AF2" s="339"/>
      <c r="AG2" s="340"/>
      <c r="AH2" s="340"/>
      <c r="AI2" s="340"/>
      <c r="AJ2" s="340"/>
      <c r="AK2" s="341"/>
      <c r="AL2" s="7"/>
    </row>
    <row r="3" spans="1:38" ht="85.5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304"/>
      <c r="O3" s="304"/>
      <c r="P3" s="304"/>
      <c r="Q3" s="304"/>
      <c r="R3" s="97"/>
      <c r="S3" s="97"/>
      <c r="T3" s="304"/>
      <c r="U3" s="304"/>
      <c r="V3" s="304"/>
      <c r="W3" s="304"/>
      <c r="X3" s="97"/>
      <c r="Y3" s="9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7.25">
      <c r="A4" s="1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23"/>
      <c r="Q4" s="23"/>
      <c r="R4" s="98"/>
      <c r="S4" s="97"/>
      <c r="T4" s="304"/>
      <c r="U4" s="304"/>
      <c r="V4" s="304"/>
      <c r="W4" s="304"/>
      <c r="X4" s="97"/>
      <c r="Y4" s="9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99"/>
    </row>
    <row r="5" spans="1:38" ht="24.75" customHeight="1" thickBot="1">
      <c r="A5" s="176" t="s">
        <v>136</v>
      </c>
      <c r="B5" s="19"/>
      <c r="C5" s="20"/>
      <c r="D5" s="20"/>
      <c r="E5" s="20"/>
      <c r="F5" s="20"/>
      <c r="G5" s="20"/>
      <c r="H5" s="20"/>
      <c r="I5" s="20"/>
      <c r="J5" s="20"/>
      <c r="K5" s="20"/>
    </row>
    <row r="6" spans="1:38" customFormat="1" ht="54.75" customHeight="1" thickBot="1">
      <c r="A6" s="367" t="s">
        <v>157</v>
      </c>
      <c r="B6" s="368"/>
      <c r="C6" s="368"/>
      <c r="D6" s="368"/>
      <c r="E6" s="368"/>
      <c r="F6" s="368"/>
      <c r="G6" s="368"/>
      <c r="H6" s="368"/>
      <c r="I6" s="368"/>
      <c r="J6" s="368"/>
      <c r="K6" s="369"/>
      <c r="L6" s="370"/>
      <c r="M6" s="371"/>
    </row>
    <row r="7" spans="1:38" ht="28.5" customHeight="1">
      <c r="A7" s="305"/>
      <c r="B7" s="347" t="s">
        <v>85</v>
      </c>
      <c r="C7" s="286" t="s">
        <v>39</v>
      </c>
      <c r="D7" s="286"/>
      <c r="E7" s="286"/>
      <c r="F7" s="286"/>
      <c r="G7" s="286"/>
      <c r="H7" s="286"/>
      <c r="I7" s="286"/>
      <c r="J7" s="286"/>
      <c r="K7" s="350"/>
      <c r="L7" s="355" t="s">
        <v>64</v>
      </c>
      <c r="M7" s="356"/>
      <c r="N7" s="301" t="s">
        <v>65</v>
      </c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3"/>
      <c r="AL7" s="100"/>
    </row>
    <row r="8" spans="1:38" ht="27" customHeight="1">
      <c r="A8" s="306"/>
      <c r="B8" s="348"/>
      <c r="C8" s="351"/>
      <c r="D8" s="351"/>
      <c r="E8" s="351"/>
      <c r="F8" s="351"/>
      <c r="G8" s="351"/>
      <c r="H8" s="351"/>
      <c r="I8" s="351"/>
      <c r="J8" s="351"/>
      <c r="K8" s="352"/>
      <c r="L8" s="357"/>
      <c r="M8" s="358"/>
      <c r="N8" s="359">
        <v>4</v>
      </c>
      <c r="O8" s="342"/>
      <c r="P8" s="342">
        <v>5</v>
      </c>
      <c r="Q8" s="342"/>
      <c r="R8" s="342">
        <v>6</v>
      </c>
      <c r="S8" s="342"/>
      <c r="T8" s="342">
        <v>7</v>
      </c>
      <c r="U8" s="342"/>
      <c r="V8" s="342">
        <v>8</v>
      </c>
      <c r="W8" s="342"/>
      <c r="X8" s="342">
        <v>9</v>
      </c>
      <c r="Y8" s="342"/>
      <c r="Z8" s="342">
        <v>10</v>
      </c>
      <c r="AA8" s="342"/>
      <c r="AB8" s="342">
        <v>11</v>
      </c>
      <c r="AC8" s="342"/>
      <c r="AD8" s="342">
        <v>12</v>
      </c>
      <c r="AE8" s="342"/>
      <c r="AF8" s="342">
        <v>1</v>
      </c>
      <c r="AG8" s="342"/>
      <c r="AH8" s="342">
        <v>2</v>
      </c>
      <c r="AI8" s="342"/>
      <c r="AJ8" s="342">
        <v>3</v>
      </c>
      <c r="AK8" s="343"/>
      <c r="AL8" s="100"/>
    </row>
    <row r="9" spans="1:38">
      <c r="A9" s="346"/>
      <c r="B9" s="349"/>
      <c r="C9" s="353"/>
      <c r="D9" s="353"/>
      <c r="E9" s="353"/>
      <c r="F9" s="353"/>
      <c r="G9" s="353"/>
      <c r="H9" s="353"/>
      <c r="I9" s="353"/>
      <c r="J9" s="353"/>
      <c r="K9" s="354"/>
      <c r="L9" s="28" t="s">
        <v>16</v>
      </c>
      <c r="M9" s="29" t="s">
        <v>17</v>
      </c>
      <c r="N9" s="101" t="s">
        <v>16</v>
      </c>
      <c r="O9" s="37" t="s">
        <v>17</v>
      </c>
      <c r="P9" s="38" t="s">
        <v>16</v>
      </c>
      <c r="Q9" s="102" t="s">
        <v>17</v>
      </c>
      <c r="R9" s="103" t="s">
        <v>16</v>
      </c>
      <c r="S9" s="37" t="s">
        <v>17</v>
      </c>
      <c r="T9" s="38" t="s">
        <v>16</v>
      </c>
      <c r="U9" s="102" t="s">
        <v>17</v>
      </c>
      <c r="V9" s="103" t="s">
        <v>16</v>
      </c>
      <c r="W9" s="37" t="s">
        <v>17</v>
      </c>
      <c r="X9" s="38" t="s">
        <v>16</v>
      </c>
      <c r="Y9" s="102" t="s">
        <v>17</v>
      </c>
      <c r="Z9" s="103" t="s">
        <v>16</v>
      </c>
      <c r="AA9" s="37" t="s">
        <v>17</v>
      </c>
      <c r="AB9" s="38" t="s">
        <v>16</v>
      </c>
      <c r="AC9" s="102" t="s">
        <v>17</v>
      </c>
      <c r="AD9" s="38" t="s">
        <v>16</v>
      </c>
      <c r="AE9" s="37" t="s">
        <v>17</v>
      </c>
      <c r="AF9" s="38" t="s">
        <v>16</v>
      </c>
      <c r="AG9" s="37" t="s">
        <v>17</v>
      </c>
      <c r="AH9" s="36" t="s">
        <v>16</v>
      </c>
      <c r="AI9" s="37" t="s">
        <v>17</v>
      </c>
      <c r="AJ9" s="38" t="s">
        <v>16</v>
      </c>
      <c r="AK9" s="49" t="s">
        <v>17</v>
      </c>
      <c r="AL9" s="7"/>
    </row>
    <row r="10" spans="1:38" ht="26.1" customHeight="1">
      <c r="A10" s="21">
        <v>1</v>
      </c>
      <c r="B10" s="2"/>
      <c r="C10" s="96"/>
      <c r="D10" s="104" t="s">
        <v>43</v>
      </c>
      <c r="E10" s="55"/>
      <c r="F10" s="104" t="s">
        <v>40</v>
      </c>
      <c r="G10" s="104" t="s">
        <v>82</v>
      </c>
      <c r="H10" s="96"/>
      <c r="I10" s="104" t="s">
        <v>43</v>
      </c>
      <c r="J10" s="55"/>
      <c r="K10" s="104" t="s">
        <v>42</v>
      </c>
      <c r="L10" s="30"/>
      <c r="M10" s="31"/>
      <c r="N10" s="110">
        <f t="shared" ref="N10:N16" si="0">IF(AND($C10=$C$36,$E10=4),$L10,0)</f>
        <v>0</v>
      </c>
      <c r="O10" s="111">
        <f t="shared" ref="O10:O16" si="1">IF(AND($C10=$C$36,$E10=4),$M10,0)</f>
        <v>0</v>
      </c>
      <c r="P10" s="112">
        <f t="shared" ref="P10:P16" si="2">IF(AND($C10=$C$36,$E10&lt;=5,$H10=$C$36,$J10&gt;=5),$L10,IF(AND($C10=$C$36,$E10&lt;=5,$H10=$C$37,$J10&lt;=3),$L10,0))</f>
        <v>0</v>
      </c>
      <c r="Q10" s="113">
        <f t="shared" ref="Q10:Q16" si="3">IF(AND($C10=$C$36,$E10&lt;=5,$H10=$C$36,$J10&gt;=5),$M10,IF(AND($C10=$C$36,$E10&lt;=5,$H10=$C$37,$J10&lt;=3),$M10,0))</f>
        <v>0</v>
      </c>
      <c r="R10" s="114">
        <f t="shared" ref="R10:R16" si="4">IF(AND($C10=$C$36,$E10&lt;=6,$H10=$C$36,$J10&gt;=6),$L10,IF(AND($C10=$C$36,$E10&lt;=6,$H10=$C$37,$J10&lt;=3),$L10,0))</f>
        <v>0</v>
      </c>
      <c r="S10" s="115">
        <f t="shared" ref="S10:S16" si="5">IF(AND($C10=$C$36,$E10&lt;=6,$H10=$C$36,$J10&gt;=6),$M10,IF(AND($C10=$C$36,$E10&lt;=6,$H10=$C$37,$J10&lt;=3),$M10,0))</f>
        <v>0</v>
      </c>
      <c r="T10" s="112">
        <f t="shared" ref="T10:T16" si="6">IF(AND($C10=$C$36,$E10&lt;=7,$H10=$C$36,$J10&gt;=7),$L10,IF(AND($C10=$C$36,$E10&lt;=7,$H10=$C$37,$J10&lt;=3),$L10,0))</f>
        <v>0</v>
      </c>
      <c r="U10" s="113">
        <f t="shared" ref="U10:U16" si="7">IF(AND($C10=$C$36,$E10&lt;=7,$H10=$C$36,$J10&gt;=7),$M10,IF(AND($C10=$C$36,$E10&lt;=7,$H10=$C$37,$J10&lt;=3),$M10,0))</f>
        <v>0</v>
      </c>
      <c r="V10" s="114">
        <f t="shared" ref="V10:V16" si="8">IF(AND($C10=$C$36,$E10&lt;=8,$H10=$C$36,$J10&gt;=8),$L10,IF(AND($C10=$C$36,$E10&lt;=8,$H10=$C$37,$J10&lt;=3),$L10,0))</f>
        <v>0</v>
      </c>
      <c r="W10" s="115">
        <f t="shared" ref="W10:W16" si="9">IF(AND($C10=$C$36,$E10&lt;=8,$H10=$C$36,$J10&gt;=8),$M10,IF(AND($C10=$C$36,$E10&lt;=8,$H10=$C$37,$J10&lt;=3),$M10,0))</f>
        <v>0</v>
      </c>
      <c r="X10" s="112">
        <f t="shared" ref="X10:X16" si="10">IF(AND($C10=$C$36,$E10&lt;=9,$H10=$C$36,$J10&gt;=9),$L10,IF(AND($C10=$C$36,$E10&lt;=9,$H10=$C$37,$J10&lt;=3),$L10,0))</f>
        <v>0</v>
      </c>
      <c r="Y10" s="113">
        <f t="shared" ref="Y10:Y16" si="11">IF(AND($C10=$C$36,$E10&lt;=9,$H10=$C$36,$J10&gt;=9),$M10,IF(AND($C10=$C$36,$E10&lt;=9,$H10=$C$37,$J10&lt;=3),$M10,0))</f>
        <v>0</v>
      </c>
      <c r="Z10" s="114">
        <f t="shared" ref="Z10:Z16" si="12">IF(AND($C10=$C$36,$E10&lt;=10,$H10=$C$36,$J10&gt;=10),$L10,IF(AND($C10=$C$36,$E10&lt;=10,$H10=$C$37,$J10&lt;=3),$L10,0))</f>
        <v>0</v>
      </c>
      <c r="AA10" s="115">
        <f t="shared" ref="AA10:AA16" si="13">IF(AND($C10=$C$36,$E10&lt;=10,$H10=$C$36,$J10&gt;=10),$M10,IF(AND($C10=$C$36,$E10&lt;=10,$H10=$C$37,$J10&lt;=3),$M10,0))</f>
        <v>0</v>
      </c>
      <c r="AB10" s="112">
        <f t="shared" ref="AB10:AB16" si="14">IF(AND($C10=$C$36,$E10&lt;=11,$H10=$C$36,$J10&gt;=11),$L10,IF(AND($C10=$C$36,$E10&lt;=11,$H10=$C$37,$J10&lt;=3),$L10,0))</f>
        <v>0</v>
      </c>
      <c r="AC10" s="113">
        <f t="shared" ref="AC10:AC16" si="15">IF(AND($C10=$C$36,$E10&lt;=11,$H10=$C$36,$J10&gt;=11),$M10,IF(AND($C10=$C$36,$E10&lt;=11,$H10=$C$37,$J10&lt;=3),$M10,0))</f>
        <v>0</v>
      </c>
      <c r="AD10" s="114">
        <f t="shared" ref="AD10:AD16" si="16">IF(AND($C10=$C$36,$E10&lt;=12,$H10=$C$36,$J10=12),$L10,IF(AND($C10=$C$36,$E10&lt;=12,$H10=$C$37,$J10&lt;=3),$L10,0))</f>
        <v>0</v>
      </c>
      <c r="AE10" s="115">
        <f t="shared" ref="AE10:AE16" si="17">IF(AND($C10=$C$36,$E10&lt;=12,$H10=$C$36,$J10=12),$M10,IF(AND($C10=$C$36,$E10&lt;=12,$H10=$C$37,$J10&lt;=3),$M10,0))</f>
        <v>0</v>
      </c>
      <c r="AF10" s="112">
        <f t="shared" ref="AF10:AF16" si="18">IF(AND($C10=$C$36,$E10&lt;=12,$H10=$C$37,$J10&lt;=3),$L10,IF(AND($C10=$C$37,$E10=1,$H10=$C$37,$J10&lt;=3),$L10,0))</f>
        <v>0</v>
      </c>
      <c r="AG10" s="113">
        <f t="shared" ref="AG10:AG16" si="19">IF(AND($C10=$C$36,$E10&lt;=12,$H10=$C$37,$J10&lt;=3),$M10,IF(AND($C10=$C$37,$E10=1,$H10=$C$37,$J10&lt;=3),$M10,0))</f>
        <v>0</v>
      </c>
      <c r="AH10" s="114">
        <f t="shared" ref="AH10:AH16" si="20">IF(AND($C10=$C$36,$E10&lt;=12,$H10=$C$37,$J10&gt;=2),$L10,IF(AND($C10=$C$37,$E10&lt;=2,$H10=$C$37,$J10&gt;1),$L10,0))</f>
        <v>0</v>
      </c>
      <c r="AI10" s="115">
        <f t="shared" ref="AI10:AI16" si="21">IF(AND($C10=$C$36,$E10&lt;=12,$H10=$C$37,$J10&gt;=2),$M10,IF(AND($C10=$C$37,$E10&lt;=2,$H10=$C$37,$J10&gt;1),$M10,0))</f>
        <v>0</v>
      </c>
      <c r="AJ10" s="112">
        <f t="shared" ref="AJ10:AJ16" si="22">IF(AND($C10=$C$36,$E10&lt;=12,$H10=$C$37,$J10=3),$L10,IF(AND($C10=$C$37,$E10&lt;=3,$H10=$C$37,$J10=3),$L10,0))</f>
        <v>0</v>
      </c>
      <c r="AK10" s="116">
        <f t="shared" ref="AK10:AK16" si="23">IF(AND($C10=$C$36,$E10&lt;=12,$H10=$C$37,$J10=3),$M10,IF(AND($C10=$C$37,$E10&lt;=3,$H10=$C$37,$J10=3),$M10,0))</f>
        <v>0</v>
      </c>
      <c r="AL10" s="7"/>
    </row>
    <row r="11" spans="1:38" ht="26.1" customHeight="1">
      <c r="A11" s="21">
        <v>2</v>
      </c>
      <c r="B11" s="2"/>
      <c r="C11" s="96"/>
      <c r="D11" s="104" t="s">
        <v>43</v>
      </c>
      <c r="E11" s="55"/>
      <c r="F11" s="104" t="s">
        <v>40</v>
      </c>
      <c r="G11" s="104" t="s">
        <v>82</v>
      </c>
      <c r="H11" s="96"/>
      <c r="I11" s="104" t="s">
        <v>43</v>
      </c>
      <c r="J11" s="55"/>
      <c r="K11" s="104" t="s">
        <v>42</v>
      </c>
      <c r="L11" s="30"/>
      <c r="M11" s="31"/>
      <c r="N11" s="110">
        <f t="shared" si="0"/>
        <v>0</v>
      </c>
      <c r="O11" s="111">
        <f t="shared" si="1"/>
        <v>0</v>
      </c>
      <c r="P11" s="112">
        <f t="shared" si="2"/>
        <v>0</v>
      </c>
      <c r="Q11" s="113">
        <f t="shared" si="3"/>
        <v>0</v>
      </c>
      <c r="R11" s="114">
        <f t="shared" si="4"/>
        <v>0</v>
      </c>
      <c r="S11" s="115">
        <f t="shared" si="5"/>
        <v>0</v>
      </c>
      <c r="T11" s="112">
        <f t="shared" si="6"/>
        <v>0</v>
      </c>
      <c r="U11" s="113">
        <f t="shared" si="7"/>
        <v>0</v>
      </c>
      <c r="V11" s="114">
        <f t="shared" si="8"/>
        <v>0</v>
      </c>
      <c r="W11" s="115">
        <f t="shared" si="9"/>
        <v>0</v>
      </c>
      <c r="X11" s="112">
        <f t="shared" si="10"/>
        <v>0</v>
      </c>
      <c r="Y11" s="113">
        <f t="shared" si="11"/>
        <v>0</v>
      </c>
      <c r="Z11" s="114">
        <f t="shared" si="12"/>
        <v>0</v>
      </c>
      <c r="AA11" s="115">
        <f t="shared" si="13"/>
        <v>0</v>
      </c>
      <c r="AB11" s="112">
        <f t="shared" si="14"/>
        <v>0</v>
      </c>
      <c r="AC11" s="113">
        <f t="shared" si="15"/>
        <v>0</v>
      </c>
      <c r="AD11" s="114">
        <f t="shared" si="16"/>
        <v>0</v>
      </c>
      <c r="AE11" s="115">
        <f t="shared" si="17"/>
        <v>0</v>
      </c>
      <c r="AF11" s="112">
        <f t="shared" si="18"/>
        <v>0</v>
      </c>
      <c r="AG11" s="113">
        <f t="shared" si="19"/>
        <v>0</v>
      </c>
      <c r="AH11" s="114">
        <f t="shared" si="20"/>
        <v>0</v>
      </c>
      <c r="AI11" s="115">
        <f t="shared" si="21"/>
        <v>0</v>
      </c>
      <c r="AJ11" s="112">
        <f t="shared" si="22"/>
        <v>0</v>
      </c>
      <c r="AK11" s="116">
        <f t="shared" si="23"/>
        <v>0</v>
      </c>
      <c r="AL11" s="7"/>
    </row>
    <row r="12" spans="1:38" ht="26.1" customHeight="1">
      <c r="A12" s="21">
        <v>3</v>
      </c>
      <c r="B12" s="2"/>
      <c r="C12" s="96"/>
      <c r="D12" s="104" t="s">
        <v>43</v>
      </c>
      <c r="E12" s="55"/>
      <c r="F12" s="104" t="s">
        <v>40</v>
      </c>
      <c r="G12" s="104" t="s">
        <v>82</v>
      </c>
      <c r="H12" s="96"/>
      <c r="I12" s="104" t="s">
        <v>43</v>
      </c>
      <c r="J12" s="55"/>
      <c r="K12" s="104" t="s">
        <v>42</v>
      </c>
      <c r="L12" s="30"/>
      <c r="M12" s="31"/>
      <c r="N12" s="110">
        <f t="shared" si="0"/>
        <v>0</v>
      </c>
      <c r="O12" s="111">
        <f t="shared" si="1"/>
        <v>0</v>
      </c>
      <c r="P12" s="112">
        <f t="shared" si="2"/>
        <v>0</v>
      </c>
      <c r="Q12" s="113">
        <f t="shared" si="3"/>
        <v>0</v>
      </c>
      <c r="R12" s="114">
        <f t="shared" si="4"/>
        <v>0</v>
      </c>
      <c r="S12" s="115">
        <f t="shared" si="5"/>
        <v>0</v>
      </c>
      <c r="T12" s="112">
        <f t="shared" si="6"/>
        <v>0</v>
      </c>
      <c r="U12" s="113">
        <f t="shared" si="7"/>
        <v>0</v>
      </c>
      <c r="V12" s="114">
        <f t="shared" si="8"/>
        <v>0</v>
      </c>
      <c r="W12" s="115">
        <f t="shared" si="9"/>
        <v>0</v>
      </c>
      <c r="X12" s="112">
        <f t="shared" si="10"/>
        <v>0</v>
      </c>
      <c r="Y12" s="113">
        <f t="shared" si="11"/>
        <v>0</v>
      </c>
      <c r="Z12" s="114">
        <f t="shared" si="12"/>
        <v>0</v>
      </c>
      <c r="AA12" s="115">
        <f t="shared" si="13"/>
        <v>0</v>
      </c>
      <c r="AB12" s="112">
        <f t="shared" si="14"/>
        <v>0</v>
      </c>
      <c r="AC12" s="113">
        <f t="shared" si="15"/>
        <v>0</v>
      </c>
      <c r="AD12" s="114">
        <f t="shared" si="16"/>
        <v>0</v>
      </c>
      <c r="AE12" s="115">
        <f t="shared" si="17"/>
        <v>0</v>
      </c>
      <c r="AF12" s="112">
        <f t="shared" si="18"/>
        <v>0</v>
      </c>
      <c r="AG12" s="113">
        <f t="shared" si="19"/>
        <v>0</v>
      </c>
      <c r="AH12" s="114">
        <f t="shared" si="20"/>
        <v>0</v>
      </c>
      <c r="AI12" s="115">
        <f t="shared" si="21"/>
        <v>0</v>
      </c>
      <c r="AJ12" s="112">
        <f t="shared" si="22"/>
        <v>0</v>
      </c>
      <c r="AK12" s="116">
        <f t="shared" si="23"/>
        <v>0</v>
      </c>
      <c r="AL12" s="7"/>
    </row>
    <row r="13" spans="1:38" ht="26.1" customHeight="1">
      <c r="A13" s="21">
        <v>4</v>
      </c>
      <c r="B13" s="2"/>
      <c r="C13" s="96"/>
      <c r="D13" s="104" t="s">
        <v>43</v>
      </c>
      <c r="E13" s="55"/>
      <c r="F13" s="104" t="s">
        <v>40</v>
      </c>
      <c r="G13" s="104" t="s">
        <v>82</v>
      </c>
      <c r="H13" s="96"/>
      <c r="I13" s="104" t="s">
        <v>43</v>
      </c>
      <c r="J13" s="55"/>
      <c r="K13" s="104" t="s">
        <v>42</v>
      </c>
      <c r="L13" s="30"/>
      <c r="M13" s="31"/>
      <c r="N13" s="110">
        <f t="shared" si="0"/>
        <v>0</v>
      </c>
      <c r="O13" s="111">
        <f t="shared" si="1"/>
        <v>0</v>
      </c>
      <c r="P13" s="112">
        <f t="shared" si="2"/>
        <v>0</v>
      </c>
      <c r="Q13" s="113">
        <f t="shared" si="3"/>
        <v>0</v>
      </c>
      <c r="R13" s="114">
        <f t="shared" si="4"/>
        <v>0</v>
      </c>
      <c r="S13" s="115">
        <f t="shared" si="5"/>
        <v>0</v>
      </c>
      <c r="T13" s="112">
        <f t="shared" si="6"/>
        <v>0</v>
      </c>
      <c r="U13" s="113">
        <f t="shared" si="7"/>
        <v>0</v>
      </c>
      <c r="V13" s="114">
        <f t="shared" si="8"/>
        <v>0</v>
      </c>
      <c r="W13" s="115">
        <f t="shared" si="9"/>
        <v>0</v>
      </c>
      <c r="X13" s="112">
        <f t="shared" si="10"/>
        <v>0</v>
      </c>
      <c r="Y13" s="113">
        <f t="shared" si="11"/>
        <v>0</v>
      </c>
      <c r="Z13" s="114">
        <f t="shared" si="12"/>
        <v>0</v>
      </c>
      <c r="AA13" s="115">
        <f t="shared" si="13"/>
        <v>0</v>
      </c>
      <c r="AB13" s="112">
        <f t="shared" si="14"/>
        <v>0</v>
      </c>
      <c r="AC13" s="113">
        <f t="shared" si="15"/>
        <v>0</v>
      </c>
      <c r="AD13" s="114">
        <f t="shared" si="16"/>
        <v>0</v>
      </c>
      <c r="AE13" s="115">
        <f t="shared" si="17"/>
        <v>0</v>
      </c>
      <c r="AF13" s="112">
        <f t="shared" si="18"/>
        <v>0</v>
      </c>
      <c r="AG13" s="113">
        <f t="shared" si="19"/>
        <v>0</v>
      </c>
      <c r="AH13" s="114">
        <f t="shared" si="20"/>
        <v>0</v>
      </c>
      <c r="AI13" s="115">
        <f t="shared" si="21"/>
        <v>0</v>
      </c>
      <c r="AJ13" s="112">
        <f t="shared" si="22"/>
        <v>0</v>
      </c>
      <c r="AK13" s="116">
        <f t="shared" si="23"/>
        <v>0</v>
      </c>
      <c r="AL13" s="7"/>
    </row>
    <row r="14" spans="1:38" ht="26.1" customHeight="1">
      <c r="A14" s="21">
        <v>5</v>
      </c>
      <c r="B14" s="2"/>
      <c r="C14" s="96"/>
      <c r="D14" s="104" t="s">
        <v>43</v>
      </c>
      <c r="E14" s="55"/>
      <c r="F14" s="104" t="s">
        <v>40</v>
      </c>
      <c r="G14" s="104" t="s">
        <v>82</v>
      </c>
      <c r="H14" s="96"/>
      <c r="I14" s="104" t="s">
        <v>43</v>
      </c>
      <c r="J14" s="55"/>
      <c r="K14" s="104" t="s">
        <v>42</v>
      </c>
      <c r="L14" s="30"/>
      <c r="M14" s="31"/>
      <c r="N14" s="110">
        <f t="shared" si="0"/>
        <v>0</v>
      </c>
      <c r="O14" s="111">
        <f t="shared" si="1"/>
        <v>0</v>
      </c>
      <c r="P14" s="112">
        <f t="shared" si="2"/>
        <v>0</v>
      </c>
      <c r="Q14" s="113">
        <f t="shared" si="3"/>
        <v>0</v>
      </c>
      <c r="R14" s="114">
        <f t="shared" si="4"/>
        <v>0</v>
      </c>
      <c r="S14" s="115">
        <f t="shared" si="5"/>
        <v>0</v>
      </c>
      <c r="T14" s="112">
        <f t="shared" si="6"/>
        <v>0</v>
      </c>
      <c r="U14" s="113">
        <f t="shared" si="7"/>
        <v>0</v>
      </c>
      <c r="V14" s="114">
        <f t="shared" si="8"/>
        <v>0</v>
      </c>
      <c r="W14" s="115">
        <f t="shared" si="9"/>
        <v>0</v>
      </c>
      <c r="X14" s="112">
        <f t="shared" si="10"/>
        <v>0</v>
      </c>
      <c r="Y14" s="113">
        <f t="shared" si="11"/>
        <v>0</v>
      </c>
      <c r="Z14" s="114">
        <f t="shared" si="12"/>
        <v>0</v>
      </c>
      <c r="AA14" s="115">
        <f t="shared" si="13"/>
        <v>0</v>
      </c>
      <c r="AB14" s="112">
        <f t="shared" si="14"/>
        <v>0</v>
      </c>
      <c r="AC14" s="113">
        <f t="shared" si="15"/>
        <v>0</v>
      </c>
      <c r="AD14" s="114">
        <f t="shared" si="16"/>
        <v>0</v>
      </c>
      <c r="AE14" s="115">
        <f t="shared" si="17"/>
        <v>0</v>
      </c>
      <c r="AF14" s="112">
        <f t="shared" si="18"/>
        <v>0</v>
      </c>
      <c r="AG14" s="113">
        <f t="shared" si="19"/>
        <v>0</v>
      </c>
      <c r="AH14" s="114">
        <f t="shared" si="20"/>
        <v>0</v>
      </c>
      <c r="AI14" s="115">
        <f t="shared" si="21"/>
        <v>0</v>
      </c>
      <c r="AJ14" s="112">
        <f t="shared" si="22"/>
        <v>0</v>
      </c>
      <c r="AK14" s="116">
        <f t="shared" si="23"/>
        <v>0</v>
      </c>
      <c r="AL14" s="7"/>
    </row>
    <row r="15" spans="1:38" ht="26.1" customHeight="1">
      <c r="A15" s="21">
        <v>6</v>
      </c>
      <c r="B15" s="2"/>
      <c r="C15" s="96"/>
      <c r="D15" s="104" t="s">
        <v>43</v>
      </c>
      <c r="E15" s="55"/>
      <c r="F15" s="104" t="s">
        <v>40</v>
      </c>
      <c r="G15" s="104" t="s">
        <v>82</v>
      </c>
      <c r="H15" s="96"/>
      <c r="I15" s="104" t="s">
        <v>43</v>
      </c>
      <c r="J15" s="55"/>
      <c r="K15" s="104" t="s">
        <v>42</v>
      </c>
      <c r="L15" s="30"/>
      <c r="M15" s="31"/>
      <c r="N15" s="110">
        <f t="shared" si="0"/>
        <v>0</v>
      </c>
      <c r="O15" s="111">
        <f t="shared" si="1"/>
        <v>0</v>
      </c>
      <c r="P15" s="112">
        <f t="shared" si="2"/>
        <v>0</v>
      </c>
      <c r="Q15" s="113">
        <f t="shared" si="3"/>
        <v>0</v>
      </c>
      <c r="R15" s="114">
        <f t="shared" si="4"/>
        <v>0</v>
      </c>
      <c r="S15" s="115">
        <f t="shared" si="5"/>
        <v>0</v>
      </c>
      <c r="T15" s="112">
        <f t="shared" si="6"/>
        <v>0</v>
      </c>
      <c r="U15" s="113">
        <f t="shared" si="7"/>
        <v>0</v>
      </c>
      <c r="V15" s="114">
        <f t="shared" si="8"/>
        <v>0</v>
      </c>
      <c r="W15" s="115">
        <f t="shared" si="9"/>
        <v>0</v>
      </c>
      <c r="X15" s="112">
        <f t="shared" si="10"/>
        <v>0</v>
      </c>
      <c r="Y15" s="113">
        <f t="shared" si="11"/>
        <v>0</v>
      </c>
      <c r="Z15" s="114">
        <f t="shared" si="12"/>
        <v>0</v>
      </c>
      <c r="AA15" s="115">
        <f t="shared" si="13"/>
        <v>0</v>
      </c>
      <c r="AB15" s="112">
        <f t="shared" si="14"/>
        <v>0</v>
      </c>
      <c r="AC15" s="113">
        <f t="shared" si="15"/>
        <v>0</v>
      </c>
      <c r="AD15" s="114">
        <f t="shared" si="16"/>
        <v>0</v>
      </c>
      <c r="AE15" s="115">
        <f t="shared" si="17"/>
        <v>0</v>
      </c>
      <c r="AF15" s="112">
        <f t="shared" si="18"/>
        <v>0</v>
      </c>
      <c r="AG15" s="113">
        <f t="shared" si="19"/>
        <v>0</v>
      </c>
      <c r="AH15" s="114">
        <f t="shared" si="20"/>
        <v>0</v>
      </c>
      <c r="AI15" s="115">
        <f t="shared" si="21"/>
        <v>0</v>
      </c>
      <c r="AJ15" s="112">
        <f t="shared" si="22"/>
        <v>0</v>
      </c>
      <c r="AK15" s="116">
        <f t="shared" si="23"/>
        <v>0</v>
      </c>
      <c r="AL15" s="7"/>
    </row>
    <row r="16" spans="1:38" ht="26.1" customHeight="1" thickBot="1">
      <c r="A16" s="21">
        <v>7</v>
      </c>
      <c r="B16" s="2"/>
      <c r="C16" s="96"/>
      <c r="D16" s="104" t="s">
        <v>43</v>
      </c>
      <c r="E16" s="55"/>
      <c r="F16" s="104" t="s">
        <v>40</v>
      </c>
      <c r="G16" s="104" t="s">
        <v>82</v>
      </c>
      <c r="H16" s="96"/>
      <c r="I16" s="104" t="s">
        <v>43</v>
      </c>
      <c r="J16" s="55"/>
      <c r="K16" s="104" t="s">
        <v>42</v>
      </c>
      <c r="L16" s="32"/>
      <c r="M16" s="33"/>
      <c r="N16" s="117">
        <f t="shared" si="0"/>
        <v>0</v>
      </c>
      <c r="O16" s="118">
        <f t="shared" si="1"/>
        <v>0</v>
      </c>
      <c r="P16" s="119">
        <f t="shared" si="2"/>
        <v>0</v>
      </c>
      <c r="Q16" s="120">
        <f t="shared" si="3"/>
        <v>0</v>
      </c>
      <c r="R16" s="121">
        <f t="shared" si="4"/>
        <v>0</v>
      </c>
      <c r="S16" s="122">
        <f t="shared" si="5"/>
        <v>0</v>
      </c>
      <c r="T16" s="119">
        <f t="shared" si="6"/>
        <v>0</v>
      </c>
      <c r="U16" s="120">
        <f t="shared" si="7"/>
        <v>0</v>
      </c>
      <c r="V16" s="121">
        <f t="shared" si="8"/>
        <v>0</v>
      </c>
      <c r="W16" s="122">
        <f t="shared" si="9"/>
        <v>0</v>
      </c>
      <c r="X16" s="119">
        <f t="shared" si="10"/>
        <v>0</v>
      </c>
      <c r="Y16" s="120">
        <f t="shared" si="11"/>
        <v>0</v>
      </c>
      <c r="Z16" s="121">
        <f t="shared" si="12"/>
        <v>0</v>
      </c>
      <c r="AA16" s="122">
        <f t="shared" si="13"/>
        <v>0</v>
      </c>
      <c r="AB16" s="119">
        <f t="shared" si="14"/>
        <v>0</v>
      </c>
      <c r="AC16" s="120">
        <f t="shared" si="15"/>
        <v>0</v>
      </c>
      <c r="AD16" s="121">
        <f t="shared" si="16"/>
        <v>0</v>
      </c>
      <c r="AE16" s="122">
        <f t="shared" si="17"/>
        <v>0</v>
      </c>
      <c r="AF16" s="119">
        <f t="shared" si="18"/>
        <v>0</v>
      </c>
      <c r="AG16" s="120">
        <f t="shared" si="19"/>
        <v>0</v>
      </c>
      <c r="AH16" s="121">
        <f t="shared" si="20"/>
        <v>0</v>
      </c>
      <c r="AI16" s="122">
        <f t="shared" si="21"/>
        <v>0</v>
      </c>
      <c r="AJ16" s="119">
        <f t="shared" si="22"/>
        <v>0</v>
      </c>
      <c r="AK16" s="123">
        <f t="shared" si="23"/>
        <v>0</v>
      </c>
      <c r="AL16" s="7"/>
    </row>
    <row r="17" spans="1:38" ht="26.1" customHeight="1">
      <c r="A17" s="311" t="s">
        <v>71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66"/>
      <c r="L17" s="363">
        <f>(SUM(L10:L16)*60+SUM(M10:M16))/60</f>
        <v>0</v>
      </c>
      <c r="M17" s="364"/>
      <c r="N17" s="363">
        <f>(SUM(N10:N16)*60+SUM(O10:O16))/60</f>
        <v>0</v>
      </c>
      <c r="O17" s="364"/>
      <c r="P17" s="363">
        <f>(SUM(P10:P16)*60+SUM(Q10:Q16))/60</f>
        <v>0</v>
      </c>
      <c r="Q17" s="364"/>
      <c r="R17" s="363">
        <f>(SUM(R10:R16)*60+SUM(S10:S16))/60</f>
        <v>0</v>
      </c>
      <c r="S17" s="364"/>
      <c r="T17" s="363">
        <f>(SUM(T10:T16)*60+SUM(U10:U16))/60</f>
        <v>0</v>
      </c>
      <c r="U17" s="364"/>
      <c r="V17" s="363">
        <f>(SUM(V10:V16)*60+SUM(W10:W16))/60</f>
        <v>0</v>
      </c>
      <c r="W17" s="364"/>
      <c r="X17" s="363">
        <f>(SUM(X10:X16)*60+SUM(Y10:Y16))/60</f>
        <v>0</v>
      </c>
      <c r="Y17" s="364"/>
      <c r="Z17" s="363">
        <f>(SUM(Z10:Z16)*60+SUM(AA10:AA16))/60</f>
        <v>0</v>
      </c>
      <c r="AA17" s="364"/>
      <c r="AB17" s="363">
        <f>(SUM(AB10:AB16)*60+SUM(AC10:AC16))/60</f>
        <v>0</v>
      </c>
      <c r="AC17" s="364"/>
      <c r="AD17" s="363">
        <f>(SUM(AD10:AD16)*60+SUM(AE10:AE16))/60</f>
        <v>0</v>
      </c>
      <c r="AE17" s="364"/>
      <c r="AF17" s="363">
        <f>(SUM(AF10:AF16)*60+SUM(AG10:AG16))/60</f>
        <v>0</v>
      </c>
      <c r="AG17" s="364"/>
      <c r="AH17" s="365">
        <f>(SUM(AH10:AH16)*60+SUM(AI10:AI16))/60</f>
        <v>0</v>
      </c>
      <c r="AI17" s="364"/>
      <c r="AJ17" s="363">
        <f>(SUM(AJ10:AJ16)*60+SUM(AK10:AK16))/60</f>
        <v>0</v>
      </c>
      <c r="AK17" s="364"/>
      <c r="AL17" s="7"/>
    </row>
    <row r="18" spans="1:38" ht="26.1" customHeight="1">
      <c r="A18" s="360" t="s">
        <v>158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62"/>
      <c r="L18" s="344">
        <f>IFERROR(L17/$L$6,0)</f>
        <v>0</v>
      </c>
      <c r="M18" s="345"/>
      <c r="N18" s="344">
        <f>IFERROR(N17/$L$6,0)</f>
        <v>0</v>
      </c>
      <c r="O18" s="345"/>
      <c r="P18" s="344">
        <f>IFERROR(P17/$L$6,0)</f>
        <v>0</v>
      </c>
      <c r="Q18" s="345"/>
      <c r="R18" s="344">
        <f>IFERROR(R17/$L$6,0)</f>
        <v>0</v>
      </c>
      <c r="S18" s="345"/>
      <c r="T18" s="344">
        <f>IFERROR(T17/$L$6,0)</f>
        <v>0</v>
      </c>
      <c r="U18" s="345"/>
      <c r="V18" s="344">
        <f>IFERROR(V17/$L$6,0)</f>
        <v>0</v>
      </c>
      <c r="W18" s="345"/>
      <c r="X18" s="344">
        <f>IFERROR(X17/$L$6,0)</f>
        <v>0</v>
      </c>
      <c r="Y18" s="345"/>
      <c r="Z18" s="344">
        <f>IFERROR(Z17/$L$6,0)</f>
        <v>0</v>
      </c>
      <c r="AA18" s="345"/>
      <c r="AB18" s="344">
        <f>IFERROR(AB17/$L$6,0)</f>
        <v>0</v>
      </c>
      <c r="AC18" s="345"/>
      <c r="AD18" s="344">
        <f>IFERROR(AD17/$L$6,0)</f>
        <v>0</v>
      </c>
      <c r="AE18" s="345"/>
      <c r="AF18" s="344">
        <f>IFERROR(AF17/$L$6,0)</f>
        <v>0</v>
      </c>
      <c r="AG18" s="345"/>
      <c r="AH18" s="344">
        <f>IFERROR(AH17/$L$6,0)</f>
        <v>0</v>
      </c>
      <c r="AI18" s="345"/>
      <c r="AJ18" s="344">
        <f>IFERROR(AJ17/$L$6,0)</f>
        <v>0</v>
      </c>
      <c r="AK18" s="345"/>
      <c r="AL18" s="7"/>
    </row>
    <row r="19" spans="1:38" ht="26.1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7"/>
    </row>
    <row r="20" spans="1:38" ht="26.1" customHeight="1" thickBot="1">
      <c r="A20" s="177" t="s">
        <v>140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8"/>
      <c r="M20" s="108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7"/>
    </row>
    <row r="21" spans="1:38" ht="26.1" customHeight="1">
      <c r="A21" s="305"/>
      <c r="B21" s="347" t="s">
        <v>86</v>
      </c>
      <c r="C21" s="286" t="s">
        <v>39</v>
      </c>
      <c r="D21" s="286"/>
      <c r="E21" s="286"/>
      <c r="F21" s="286"/>
      <c r="G21" s="286"/>
      <c r="H21" s="286"/>
      <c r="I21" s="286"/>
      <c r="J21" s="286"/>
      <c r="K21" s="350"/>
      <c r="L21" s="355" t="s">
        <v>64</v>
      </c>
      <c r="M21" s="356"/>
      <c r="N21" s="301" t="s">
        <v>65</v>
      </c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3"/>
      <c r="AL21" s="7"/>
    </row>
    <row r="22" spans="1:38" ht="26.1" customHeight="1">
      <c r="A22" s="306"/>
      <c r="B22" s="348"/>
      <c r="C22" s="351"/>
      <c r="D22" s="351"/>
      <c r="E22" s="351"/>
      <c r="F22" s="351"/>
      <c r="G22" s="351"/>
      <c r="H22" s="351"/>
      <c r="I22" s="351"/>
      <c r="J22" s="351"/>
      <c r="K22" s="352"/>
      <c r="L22" s="357"/>
      <c r="M22" s="358"/>
      <c r="N22" s="359">
        <v>4</v>
      </c>
      <c r="O22" s="342"/>
      <c r="P22" s="342">
        <v>5</v>
      </c>
      <c r="Q22" s="342"/>
      <c r="R22" s="342">
        <v>6</v>
      </c>
      <c r="S22" s="342"/>
      <c r="T22" s="342">
        <v>7</v>
      </c>
      <c r="U22" s="342"/>
      <c r="V22" s="342">
        <v>8</v>
      </c>
      <c r="W22" s="342"/>
      <c r="X22" s="342">
        <v>9</v>
      </c>
      <c r="Y22" s="342"/>
      <c r="Z22" s="342">
        <v>10</v>
      </c>
      <c r="AA22" s="342"/>
      <c r="AB22" s="342">
        <v>11</v>
      </c>
      <c r="AC22" s="342"/>
      <c r="AD22" s="342">
        <v>12</v>
      </c>
      <c r="AE22" s="342"/>
      <c r="AF22" s="342">
        <v>1</v>
      </c>
      <c r="AG22" s="342"/>
      <c r="AH22" s="342">
        <v>2</v>
      </c>
      <c r="AI22" s="342"/>
      <c r="AJ22" s="342">
        <v>3</v>
      </c>
      <c r="AK22" s="343"/>
      <c r="AL22" s="7"/>
    </row>
    <row r="23" spans="1:38" ht="26.1" customHeight="1">
      <c r="A23" s="346"/>
      <c r="B23" s="349"/>
      <c r="C23" s="353"/>
      <c r="D23" s="353"/>
      <c r="E23" s="353"/>
      <c r="F23" s="353"/>
      <c r="G23" s="353"/>
      <c r="H23" s="353"/>
      <c r="I23" s="353"/>
      <c r="J23" s="353"/>
      <c r="K23" s="354"/>
      <c r="L23" s="28" t="s">
        <v>16</v>
      </c>
      <c r="M23" s="29" t="s">
        <v>17</v>
      </c>
      <c r="N23" s="101" t="s">
        <v>16</v>
      </c>
      <c r="O23" s="37" t="s">
        <v>17</v>
      </c>
      <c r="P23" s="38" t="s">
        <v>16</v>
      </c>
      <c r="Q23" s="102" t="s">
        <v>17</v>
      </c>
      <c r="R23" s="103" t="s">
        <v>16</v>
      </c>
      <c r="S23" s="37" t="s">
        <v>17</v>
      </c>
      <c r="T23" s="38" t="s">
        <v>16</v>
      </c>
      <c r="U23" s="102" t="s">
        <v>17</v>
      </c>
      <c r="V23" s="103" t="s">
        <v>16</v>
      </c>
      <c r="W23" s="37" t="s">
        <v>17</v>
      </c>
      <c r="X23" s="38" t="s">
        <v>16</v>
      </c>
      <c r="Y23" s="102" t="s">
        <v>17</v>
      </c>
      <c r="Z23" s="103" t="s">
        <v>16</v>
      </c>
      <c r="AA23" s="37" t="s">
        <v>17</v>
      </c>
      <c r="AB23" s="38" t="s">
        <v>16</v>
      </c>
      <c r="AC23" s="102" t="s">
        <v>17</v>
      </c>
      <c r="AD23" s="38" t="s">
        <v>16</v>
      </c>
      <c r="AE23" s="37" t="s">
        <v>17</v>
      </c>
      <c r="AF23" s="38" t="s">
        <v>16</v>
      </c>
      <c r="AG23" s="37" t="s">
        <v>17</v>
      </c>
      <c r="AH23" s="36" t="s">
        <v>16</v>
      </c>
      <c r="AI23" s="37" t="s">
        <v>17</v>
      </c>
      <c r="AJ23" s="38" t="s">
        <v>16</v>
      </c>
      <c r="AK23" s="49" t="s">
        <v>17</v>
      </c>
      <c r="AL23" s="7"/>
    </row>
    <row r="24" spans="1:38" ht="26.1" customHeight="1">
      <c r="A24" s="21">
        <v>1</v>
      </c>
      <c r="B24" s="2"/>
      <c r="C24" s="96"/>
      <c r="D24" s="104" t="s">
        <v>43</v>
      </c>
      <c r="E24" s="55"/>
      <c r="F24" s="104" t="s">
        <v>40</v>
      </c>
      <c r="G24" s="104" t="s">
        <v>82</v>
      </c>
      <c r="H24" s="96"/>
      <c r="I24" s="104" t="s">
        <v>43</v>
      </c>
      <c r="J24" s="55"/>
      <c r="K24" s="104" t="s">
        <v>42</v>
      </c>
      <c r="L24" s="30"/>
      <c r="M24" s="31"/>
      <c r="N24" s="110">
        <f t="shared" ref="N24:N30" si="24">IF(AND($C24=$C$36,$E24=4),$L24,0)</f>
        <v>0</v>
      </c>
      <c r="O24" s="115">
        <f t="shared" ref="O24:O30" si="25">IF(AND($C24=$C$36,$E24=4),$M24,0)</f>
        <v>0</v>
      </c>
      <c r="P24" s="124">
        <f t="shared" ref="P24:P30" si="26">IF(AND($C24=$C$36,$E24&lt;=5,$H24=$C$36,$J24&gt;=5),$L24,IF(AND($C24=$C$36,$E24&lt;=5,$H24=$C$37,$J24&lt;=3),$L24,0))</f>
        <v>0</v>
      </c>
      <c r="Q24" s="113">
        <f t="shared" ref="Q24:Q30" si="27">IF(AND($C24=$C$36,$E24&lt;=5,$H24=$C$36,$J24&gt;=5),$M24,IF(AND($C24=$C$36,$E24&lt;=5,$H24=$C$37,$J24&lt;=3),$M24,0))</f>
        <v>0</v>
      </c>
      <c r="R24" s="125">
        <f t="shared" ref="R24:R30" si="28">IF(AND($C24=$C$36,$E24&lt;=6,$H24=$C$36,$J24&gt;=6),$L24,IF(AND($C24=$C$36,$E24&lt;=6,$H24=$C$37,$J24&lt;=3),$L24,0))</f>
        <v>0</v>
      </c>
      <c r="S24" s="115">
        <f t="shared" ref="S24:S30" si="29">IF(AND($C24=$C$36,$E24&lt;=6,$H24=$C$36,$J24&gt;=6),$M24,IF(AND($C24=$C$36,$E24&lt;=6,$H24=$C$37,$J24&lt;=3),$M24,0))</f>
        <v>0</v>
      </c>
      <c r="T24" s="124">
        <f t="shared" ref="T24:T30" si="30">IF(AND($C24=$C$36,$E24&lt;=7,$H24=$C$36,$J24&gt;=7),$L24,IF(AND($C24=$C$36,$E24&lt;=7,$H24=$C$37,$J24&lt;=3),$L24,0))</f>
        <v>0</v>
      </c>
      <c r="U24" s="113">
        <f t="shared" ref="U24:U30" si="31">IF(AND($C24=$C$36,$E24&lt;=7,$H24=$C$36,$J24&gt;=7),$M24,IF(AND($C24=$C$36,$E24&lt;=7,$H24=$C$37,$J24&lt;=3),$M24,0))</f>
        <v>0</v>
      </c>
      <c r="V24" s="125">
        <f t="shared" ref="V24:V30" si="32">IF(AND($C24=$C$36,$E24&lt;=8,$H24=$C$36,$J24&gt;=8),$L24,IF(AND($C24=$C$36,$E24&lt;=8,$H24=$C$37,$J24&lt;=3),$L24,0))</f>
        <v>0</v>
      </c>
      <c r="W24" s="115">
        <f t="shared" ref="W24:W30" si="33">IF(AND($C24=$C$36,$E24&lt;=8,$H24=$C$36,$J24&gt;=8),$M24,IF(AND($C24=$C$36,$E24&lt;=8,$H24=$C$37,$J24&lt;=3),$M24,0))</f>
        <v>0</v>
      </c>
      <c r="X24" s="124">
        <f t="shared" ref="X24:X30" si="34">IF(AND($C24=$C$36,$E24&lt;=9,$H24=$C$36,$J24&gt;=9),$L24,IF(AND($C24=$C$36,$E24&lt;=9,$H24=$C$37,$J24&lt;=3),$L24,0))</f>
        <v>0</v>
      </c>
      <c r="Y24" s="113">
        <f t="shared" ref="Y24:Y30" si="35">IF(AND($C24=$C$36,$E24&lt;=9,$H24=$C$36,$J24&gt;=9),$M24,IF(AND($C24=$C$36,$E24&lt;=9,$H24=$C$37,$J24&lt;=3),$M24,0))</f>
        <v>0</v>
      </c>
      <c r="Z24" s="125">
        <f t="shared" ref="Z24:Z30" si="36">IF(AND($C24=$C$36,$E24&lt;=10,$H24=$C$36,$J24&gt;=10),$L24,IF(AND($C24=$C$36,$E24&lt;=10,$H24=$C$37,$J24&lt;=3),$L24,0))</f>
        <v>0</v>
      </c>
      <c r="AA24" s="115">
        <f t="shared" ref="AA24:AA30" si="37">IF(AND($C24=$C$36,$E24&lt;=10,$H24=$C$36,$J24&gt;=10),$M24,IF(AND($C24=$C$36,$E24&lt;=10,$H24=$C$37,$J24&lt;=3),$M24,0))</f>
        <v>0</v>
      </c>
      <c r="AB24" s="124">
        <f t="shared" ref="AB24:AB30" si="38">IF(AND($C24=$C$36,$E24&lt;=11,$H24=$C$36,$J24&gt;=11),$L24,IF(AND($C24=$C$36,$E24&lt;=11,$H24=$C$37,$J24&lt;=3),$L24,0))</f>
        <v>0</v>
      </c>
      <c r="AC24" s="113">
        <f t="shared" ref="AC24:AC30" si="39">IF(AND($C24=$C$36,$E24&lt;=11,$H24=$C$36,$J24&gt;=11),$M24,IF(AND($C24=$C$36,$E24&lt;=11,$H24=$C$37,$J24&lt;=3),$M24,0))</f>
        <v>0</v>
      </c>
      <c r="AD24" s="125">
        <f t="shared" ref="AD24:AD30" si="40">IF(AND($C24=$C$36,$E24&lt;=12,$H24=$C$36,$J24=12),$L24,IF(AND($C24=$C$36,$E24&lt;=12,$H24=$C$37,$J24&lt;=3),$L24,0))</f>
        <v>0</v>
      </c>
      <c r="AE24" s="115">
        <f t="shared" ref="AE24:AE30" si="41">IF(AND($C24=$C$36,$E24&lt;=12,$H24=$C$36,$J24=12),$M24,IF(AND($C24=$C$36,$E24&lt;=12,$H24=$C$37,$J24&lt;=3),$M24,0))</f>
        <v>0</v>
      </c>
      <c r="AF24" s="124">
        <f t="shared" ref="AF24:AF30" si="42">IF(AND($C24=$C$36,$E24&lt;=12,$H24=$C$37,$J24&lt;=3),$L24,IF(AND($C24=$C$37,$E24=1,$H24=$C$37,$J24&lt;=3),$L24,0))</f>
        <v>0</v>
      </c>
      <c r="AG24" s="113">
        <f t="shared" ref="AG24:AG30" si="43">IF(AND($C24=$C$36,$E24&lt;=12,$H24=$C$37,$J24&lt;=3),$M24,IF(AND($C24=$C$37,$E24=1,$H24=$C$37,$J24&lt;=3),$M24,0))</f>
        <v>0</v>
      </c>
      <c r="AH24" s="125">
        <f t="shared" ref="AH24:AH30" si="44">IF(AND($C24=$C$36,$E24&lt;=12,$H24=$C$37,$J24&gt;=2),$L24,IF(AND($C24=$C$37,$E24&lt;=2,$H24=$C$37,$J24&gt;1),$L24,0))</f>
        <v>0</v>
      </c>
      <c r="AI24" s="115">
        <f t="shared" ref="AI24:AI30" si="45">IF(AND($C24=$C$36,$E24&lt;=12,$H24=$C$37,$J24&gt;=2),$M24,IF(AND($C24=$C$37,$E24&lt;=2,$H24=$C$37,$J24&gt;1),$M24,0))</f>
        <v>0</v>
      </c>
      <c r="AJ24" s="124">
        <f t="shared" ref="AJ24:AJ30" si="46">IF(AND($C24=$C$36,$E24&lt;=12,$H24=$C$37,$J24=3),$L24,IF(AND($C24=$C$37,$E24&lt;=3,$H24=$C$37,$J24=3),$L24,0))</f>
        <v>0</v>
      </c>
      <c r="AK24" s="116">
        <f t="shared" ref="AK24:AK30" si="47">IF(AND($C24=$C$36,$E24&lt;=12,$H24=$C$37,$J24=3),$M24,IF(AND($C24=$C$37,$E24&lt;=3,$H24=$C$37,$J24=3),$M24,0))</f>
        <v>0</v>
      </c>
      <c r="AL24" s="7"/>
    </row>
    <row r="25" spans="1:38" ht="26.1" customHeight="1">
      <c r="A25" s="21">
        <v>2</v>
      </c>
      <c r="B25" s="2"/>
      <c r="C25" s="96"/>
      <c r="D25" s="104" t="s">
        <v>43</v>
      </c>
      <c r="E25" s="55"/>
      <c r="F25" s="104" t="s">
        <v>40</v>
      </c>
      <c r="G25" s="104" t="s">
        <v>82</v>
      </c>
      <c r="H25" s="96"/>
      <c r="I25" s="104" t="s">
        <v>43</v>
      </c>
      <c r="J25" s="55"/>
      <c r="K25" s="104" t="s">
        <v>42</v>
      </c>
      <c r="L25" s="30"/>
      <c r="M25" s="31"/>
      <c r="N25" s="110">
        <f t="shared" si="24"/>
        <v>0</v>
      </c>
      <c r="O25" s="115">
        <f t="shared" si="25"/>
        <v>0</v>
      </c>
      <c r="P25" s="124">
        <f t="shared" si="26"/>
        <v>0</v>
      </c>
      <c r="Q25" s="113">
        <f t="shared" si="27"/>
        <v>0</v>
      </c>
      <c r="R25" s="125">
        <f t="shared" si="28"/>
        <v>0</v>
      </c>
      <c r="S25" s="115">
        <f t="shared" si="29"/>
        <v>0</v>
      </c>
      <c r="T25" s="124">
        <f t="shared" si="30"/>
        <v>0</v>
      </c>
      <c r="U25" s="113">
        <f t="shared" si="31"/>
        <v>0</v>
      </c>
      <c r="V25" s="125">
        <f t="shared" si="32"/>
        <v>0</v>
      </c>
      <c r="W25" s="115">
        <f t="shared" si="33"/>
        <v>0</v>
      </c>
      <c r="X25" s="124">
        <f t="shared" si="34"/>
        <v>0</v>
      </c>
      <c r="Y25" s="113">
        <f t="shared" si="35"/>
        <v>0</v>
      </c>
      <c r="Z25" s="125">
        <f t="shared" si="36"/>
        <v>0</v>
      </c>
      <c r="AA25" s="115">
        <f t="shared" si="37"/>
        <v>0</v>
      </c>
      <c r="AB25" s="124">
        <f t="shared" si="38"/>
        <v>0</v>
      </c>
      <c r="AC25" s="113">
        <f t="shared" si="39"/>
        <v>0</v>
      </c>
      <c r="AD25" s="125">
        <f t="shared" si="40"/>
        <v>0</v>
      </c>
      <c r="AE25" s="115">
        <f t="shared" si="41"/>
        <v>0</v>
      </c>
      <c r="AF25" s="124">
        <f t="shared" si="42"/>
        <v>0</v>
      </c>
      <c r="AG25" s="113">
        <f t="shared" si="43"/>
        <v>0</v>
      </c>
      <c r="AH25" s="125">
        <f t="shared" si="44"/>
        <v>0</v>
      </c>
      <c r="AI25" s="115">
        <f t="shared" si="45"/>
        <v>0</v>
      </c>
      <c r="AJ25" s="124">
        <f t="shared" si="46"/>
        <v>0</v>
      </c>
      <c r="AK25" s="116">
        <f t="shared" si="47"/>
        <v>0</v>
      </c>
      <c r="AL25" s="7"/>
    </row>
    <row r="26" spans="1:38" ht="26.1" customHeight="1">
      <c r="A26" s="21">
        <v>3</v>
      </c>
      <c r="B26" s="2"/>
      <c r="C26" s="96"/>
      <c r="D26" s="104" t="s">
        <v>43</v>
      </c>
      <c r="E26" s="55"/>
      <c r="F26" s="104" t="s">
        <v>40</v>
      </c>
      <c r="G26" s="104" t="s">
        <v>82</v>
      </c>
      <c r="H26" s="96"/>
      <c r="I26" s="104" t="s">
        <v>43</v>
      </c>
      <c r="J26" s="55"/>
      <c r="K26" s="104" t="s">
        <v>42</v>
      </c>
      <c r="L26" s="30"/>
      <c r="M26" s="31"/>
      <c r="N26" s="110">
        <f t="shared" si="24"/>
        <v>0</v>
      </c>
      <c r="O26" s="115">
        <f t="shared" si="25"/>
        <v>0</v>
      </c>
      <c r="P26" s="124">
        <f t="shared" si="26"/>
        <v>0</v>
      </c>
      <c r="Q26" s="113">
        <f t="shared" si="27"/>
        <v>0</v>
      </c>
      <c r="R26" s="125">
        <f t="shared" si="28"/>
        <v>0</v>
      </c>
      <c r="S26" s="115">
        <f t="shared" si="29"/>
        <v>0</v>
      </c>
      <c r="T26" s="124">
        <f t="shared" si="30"/>
        <v>0</v>
      </c>
      <c r="U26" s="113">
        <f t="shared" si="31"/>
        <v>0</v>
      </c>
      <c r="V26" s="125">
        <f t="shared" si="32"/>
        <v>0</v>
      </c>
      <c r="W26" s="115">
        <f t="shared" si="33"/>
        <v>0</v>
      </c>
      <c r="X26" s="124">
        <f t="shared" si="34"/>
        <v>0</v>
      </c>
      <c r="Y26" s="113">
        <f t="shared" si="35"/>
        <v>0</v>
      </c>
      <c r="Z26" s="125">
        <f t="shared" si="36"/>
        <v>0</v>
      </c>
      <c r="AA26" s="115">
        <f t="shared" si="37"/>
        <v>0</v>
      </c>
      <c r="AB26" s="124">
        <f t="shared" si="38"/>
        <v>0</v>
      </c>
      <c r="AC26" s="113">
        <f t="shared" si="39"/>
        <v>0</v>
      </c>
      <c r="AD26" s="125">
        <f t="shared" si="40"/>
        <v>0</v>
      </c>
      <c r="AE26" s="115">
        <f t="shared" si="41"/>
        <v>0</v>
      </c>
      <c r="AF26" s="124">
        <f t="shared" si="42"/>
        <v>0</v>
      </c>
      <c r="AG26" s="113">
        <f t="shared" si="43"/>
        <v>0</v>
      </c>
      <c r="AH26" s="125">
        <f t="shared" si="44"/>
        <v>0</v>
      </c>
      <c r="AI26" s="115">
        <f t="shared" si="45"/>
        <v>0</v>
      </c>
      <c r="AJ26" s="124">
        <f t="shared" si="46"/>
        <v>0</v>
      </c>
      <c r="AK26" s="116">
        <f t="shared" si="47"/>
        <v>0</v>
      </c>
      <c r="AL26" s="7"/>
    </row>
    <row r="27" spans="1:38" ht="26.1" customHeight="1">
      <c r="A27" s="21">
        <v>4</v>
      </c>
      <c r="B27" s="2"/>
      <c r="C27" s="96"/>
      <c r="D27" s="104" t="s">
        <v>43</v>
      </c>
      <c r="E27" s="55"/>
      <c r="F27" s="104" t="s">
        <v>40</v>
      </c>
      <c r="G27" s="104" t="s">
        <v>82</v>
      </c>
      <c r="H27" s="96"/>
      <c r="I27" s="104" t="s">
        <v>43</v>
      </c>
      <c r="J27" s="55"/>
      <c r="K27" s="104" t="s">
        <v>42</v>
      </c>
      <c r="L27" s="30"/>
      <c r="M27" s="31"/>
      <c r="N27" s="110">
        <f t="shared" si="24"/>
        <v>0</v>
      </c>
      <c r="O27" s="115">
        <f t="shared" si="25"/>
        <v>0</v>
      </c>
      <c r="P27" s="124">
        <f t="shared" si="26"/>
        <v>0</v>
      </c>
      <c r="Q27" s="113">
        <f t="shared" si="27"/>
        <v>0</v>
      </c>
      <c r="R27" s="125">
        <f t="shared" si="28"/>
        <v>0</v>
      </c>
      <c r="S27" s="115">
        <f t="shared" si="29"/>
        <v>0</v>
      </c>
      <c r="T27" s="124">
        <f t="shared" si="30"/>
        <v>0</v>
      </c>
      <c r="U27" s="113">
        <f t="shared" si="31"/>
        <v>0</v>
      </c>
      <c r="V27" s="125">
        <f t="shared" si="32"/>
        <v>0</v>
      </c>
      <c r="W27" s="115">
        <f t="shared" si="33"/>
        <v>0</v>
      </c>
      <c r="X27" s="124">
        <f t="shared" si="34"/>
        <v>0</v>
      </c>
      <c r="Y27" s="113">
        <f t="shared" si="35"/>
        <v>0</v>
      </c>
      <c r="Z27" s="125">
        <f t="shared" si="36"/>
        <v>0</v>
      </c>
      <c r="AA27" s="115">
        <f t="shared" si="37"/>
        <v>0</v>
      </c>
      <c r="AB27" s="124">
        <f t="shared" si="38"/>
        <v>0</v>
      </c>
      <c r="AC27" s="113">
        <f t="shared" si="39"/>
        <v>0</v>
      </c>
      <c r="AD27" s="125">
        <f t="shared" si="40"/>
        <v>0</v>
      </c>
      <c r="AE27" s="115">
        <f t="shared" si="41"/>
        <v>0</v>
      </c>
      <c r="AF27" s="124">
        <f t="shared" si="42"/>
        <v>0</v>
      </c>
      <c r="AG27" s="113">
        <f t="shared" si="43"/>
        <v>0</v>
      </c>
      <c r="AH27" s="125">
        <f t="shared" si="44"/>
        <v>0</v>
      </c>
      <c r="AI27" s="115">
        <f t="shared" si="45"/>
        <v>0</v>
      </c>
      <c r="AJ27" s="124">
        <f t="shared" si="46"/>
        <v>0</v>
      </c>
      <c r="AK27" s="116">
        <f t="shared" si="47"/>
        <v>0</v>
      </c>
      <c r="AL27" s="7"/>
    </row>
    <row r="28" spans="1:38" ht="26.1" customHeight="1">
      <c r="A28" s="21">
        <v>5</v>
      </c>
      <c r="B28" s="2"/>
      <c r="C28" s="96"/>
      <c r="D28" s="104" t="s">
        <v>43</v>
      </c>
      <c r="E28" s="55"/>
      <c r="F28" s="104" t="s">
        <v>40</v>
      </c>
      <c r="G28" s="104" t="s">
        <v>82</v>
      </c>
      <c r="H28" s="96"/>
      <c r="I28" s="104" t="s">
        <v>43</v>
      </c>
      <c r="J28" s="55"/>
      <c r="K28" s="104" t="s">
        <v>42</v>
      </c>
      <c r="L28" s="30"/>
      <c r="M28" s="31"/>
      <c r="N28" s="110">
        <f t="shared" si="24"/>
        <v>0</v>
      </c>
      <c r="O28" s="115">
        <f t="shared" si="25"/>
        <v>0</v>
      </c>
      <c r="P28" s="124">
        <f t="shared" si="26"/>
        <v>0</v>
      </c>
      <c r="Q28" s="113">
        <f t="shared" si="27"/>
        <v>0</v>
      </c>
      <c r="R28" s="125">
        <f t="shared" si="28"/>
        <v>0</v>
      </c>
      <c r="S28" s="115">
        <f t="shared" si="29"/>
        <v>0</v>
      </c>
      <c r="T28" s="124">
        <f t="shared" si="30"/>
        <v>0</v>
      </c>
      <c r="U28" s="113">
        <f t="shared" si="31"/>
        <v>0</v>
      </c>
      <c r="V28" s="125">
        <f t="shared" si="32"/>
        <v>0</v>
      </c>
      <c r="W28" s="115">
        <f t="shared" si="33"/>
        <v>0</v>
      </c>
      <c r="X28" s="124">
        <f t="shared" si="34"/>
        <v>0</v>
      </c>
      <c r="Y28" s="113">
        <f t="shared" si="35"/>
        <v>0</v>
      </c>
      <c r="Z28" s="125">
        <f t="shared" si="36"/>
        <v>0</v>
      </c>
      <c r="AA28" s="115">
        <f t="shared" si="37"/>
        <v>0</v>
      </c>
      <c r="AB28" s="124">
        <f t="shared" si="38"/>
        <v>0</v>
      </c>
      <c r="AC28" s="113">
        <f t="shared" si="39"/>
        <v>0</v>
      </c>
      <c r="AD28" s="125">
        <f t="shared" si="40"/>
        <v>0</v>
      </c>
      <c r="AE28" s="115">
        <f t="shared" si="41"/>
        <v>0</v>
      </c>
      <c r="AF28" s="124">
        <f t="shared" si="42"/>
        <v>0</v>
      </c>
      <c r="AG28" s="113">
        <f t="shared" si="43"/>
        <v>0</v>
      </c>
      <c r="AH28" s="125">
        <f t="shared" si="44"/>
        <v>0</v>
      </c>
      <c r="AI28" s="115">
        <f t="shared" si="45"/>
        <v>0</v>
      </c>
      <c r="AJ28" s="124">
        <f t="shared" si="46"/>
        <v>0</v>
      </c>
      <c r="AK28" s="116">
        <f t="shared" si="47"/>
        <v>0</v>
      </c>
      <c r="AL28" s="7"/>
    </row>
    <row r="29" spans="1:38" ht="26.1" customHeight="1">
      <c r="A29" s="21">
        <v>6</v>
      </c>
      <c r="B29" s="2"/>
      <c r="C29" s="96"/>
      <c r="D29" s="104" t="s">
        <v>43</v>
      </c>
      <c r="E29" s="55"/>
      <c r="F29" s="104" t="s">
        <v>40</v>
      </c>
      <c r="G29" s="104" t="s">
        <v>82</v>
      </c>
      <c r="H29" s="96"/>
      <c r="I29" s="104" t="s">
        <v>43</v>
      </c>
      <c r="J29" s="55"/>
      <c r="K29" s="104" t="s">
        <v>42</v>
      </c>
      <c r="L29" s="30"/>
      <c r="M29" s="31"/>
      <c r="N29" s="110">
        <f t="shared" si="24"/>
        <v>0</v>
      </c>
      <c r="O29" s="115">
        <f t="shared" si="25"/>
        <v>0</v>
      </c>
      <c r="P29" s="124">
        <f t="shared" si="26"/>
        <v>0</v>
      </c>
      <c r="Q29" s="113">
        <f t="shared" si="27"/>
        <v>0</v>
      </c>
      <c r="R29" s="125">
        <f t="shared" si="28"/>
        <v>0</v>
      </c>
      <c r="S29" s="115">
        <f t="shared" si="29"/>
        <v>0</v>
      </c>
      <c r="T29" s="124">
        <f t="shared" si="30"/>
        <v>0</v>
      </c>
      <c r="U29" s="113">
        <f t="shared" si="31"/>
        <v>0</v>
      </c>
      <c r="V29" s="125">
        <f t="shared" si="32"/>
        <v>0</v>
      </c>
      <c r="W29" s="115">
        <f t="shared" si="33"/>
        <v>0</v>
      </c>
      <c r="X29" s="124">
        <f t="shared" si="34"/>
        <v>0</v>
      </c>
      <c r="Y29" s="113">
        <f t="shared" si="35"/>
        <v>0</v>
      </c>
      <c r="Z29" s="125">
        <f t="shared" si="36"/>
        <v>0</v>
      </c>
      <c r="AA29" s="115">
        <f t="shared" si="37"/>
        <v>0</v>
      </c>
      <c r="AB29" s="124">
        <f t="shared" si="38"/>
        <v>0</v>
      </c>
      <c r="AC29" s="113">
        <f t="shared" si="39"/>
        <v>0</v>
      </c>
      <c r="AD29" s="125">
        <f t="shared" si="40"/>
        <v>0</v>
      </c>
      <c r="AE29" s="115">
        <f t="shared" si="41"/>
        <v>0</v>
      </c>
      <c r="AF29" s="124">
        <f t="shared" si="42"/>
        <v>0</v>
      </c>
      <c r="AG29" s="113">
        <f t="shared" si="43"/>
        <v>0</v>
      </c>
      <c r="AH29" s="125">
        <f t="shared" si="44"/>
        <v>0</v>
      </c>
      <c r="AI29" s="115">
        <f t="shared" si="45"/>
        <v>0</v>
      </c>
      <c r="AJ29" s="124">
        <f t="shared" si="46"/>
        <v>0</v>
      </c>
      <c r="AK29" s="116">
        <f t="shared" si="47"/>
        <v>0</v>
      </c>
      <c r="AL29" s="7"/>
    </row>
    <row r="30" spans="1:38" ht="26.1" customHeight="1" thickBot="1">
      <c r="A30" s="21">
        <v>7</v>
      </c>
      <c r="B30" s="2"/>
      <c r="C30" s="96"/>
      <c r="D30" s="104" t="s">
        <v>43</v>
      </c>
      <c r="E30" s="55"/>
      <c r="F30" s="104" t="s">
        <v>40</v>
      </c>
      <c r="G30" s="104" t="s">
        <v>82</v>
      </c>
      <c r="H30" s="96"/>
      <c r="I30" s="104" t="s">
        <v>43</v>
      </c>
      <c r="J30" s="55"/>
      <c r="K30" s="104" t="s">
        <v>42</v>
      </c>
      <c r="L30" s="32"/>
      <c r="M30" s="33"/>
      <c r="N30" s="117">
        <f t="shared" si="24"/>
        <v>0</v>
      </c>
      <c r="O30" s="122">
        <f t="shared" si="25"/>
        <v>0</v>
      </c>
      <c r="P30" s="126">
        <f t="shared" si="26"/>
        <v>0</v>
      </c>
      <c r="Q30" s="120">
        <f t="shared" si="27"/>
        <v>0</v>
      </c>
      <c r="R30" s="127">
        <f t="shared" si="28"/>
        <v>0</v>
      </c>
      <c r="S30" s="122">
        <f t="shared" si="29"/>
        <v>0</v>
      </c>
      <c r="T30" s="126">
        <f t="shared" si="30"/>
        <v>0</v>
      </c>
      <c r="U30" s="120">
        <f t="shared" si="31"/>
        <v>0</v>
      </c>
      <c r="V30" s="127">
        <f t="shared" si="32"/>
        <v>0</v>
      </c>
      <c r="W30" s="122">
        <f t="shared" si="33"/>
        <v>0</v>
      </c>
      <c r="X30" s="126">
        <f t="shared" si="34"/>
        <v>0</v>
      </c>
      <c r="Y30" s="120">
        <f t="shared" si="35"/>
        <v>0</v>
      </c>
      <c r="Z30" s="127">
        <f t="shared" si="36"/>
        <v>0</v>
      </c>
      <c r="AA30" s="122">
        <f t="shared" si="37"/>
        <v>0</v>
      </c>
      <c r="AB30" s="126">
        <f t="shared" si="38"/>
        <v>0</v>
      </c>
      <c r="AC30" s="120">
        <f t="shared" si="39"/>
        <v>0</v>
      </c>
      <c r="AD30" s="127">
        <f t="shared" si="40"/>
        <v>0</v>
      </c>
      <c r="AE30" s="122">
        <f t="shared" si="41"/>
        <v>0</v>
      </c>
      <c r="AF30" s="126">
        <f t="shared" si="42"/>
        <v>0</v>
      </c>
      <c r="AG30" s="120">
        <f t="shared" si="43"/>
        <v>0</v>
      </c>
      <c r="AH30" s="127">
        <f t="shared" si="44"/>
        <v>0</v>
      </c>
      <c r="AI30" s="122">
        <f t="shared" si="45"/>
        <v>0</v>
      </c>
      <c r="AJ30" s="126">
        <f t="shared" si="46"/>
        <v>0</v>
      </c>
      <c r="AK30" s="123">
        <f t="shared" si="47"/>
        <v>0</v>
      </c>
      <c r="AL30" s="7"/>
    </row>
    <row r="31" spans="1:38" ht="26.1" customHeight="1">
      <c r="A31" s="311" t="s">
        <v>71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66"/>
      <c r="L31" s="363">
        <f>(SUM(L24:L30)*60+SUM(M24:M30))/60</f>
        <v>0</v>
      </c>
      <c r="M31" s="364"/>
      <c r="N31" s="363">
        <f>(SUM(N24:N30)*60+SUM(O24:O30))/60</f>
        <v>0</v>
      </c>
      <c r="O31" s="364"/>
      <c r="P31" s="363">
        <f>(SUM(P24:P30)*60+SUM(Q24:Q30))/60</f>
        <v>0</v>
      </c>
      <c r="Q31" s="364"/>
      <c r="R31" s="363">
        <f>(SUM(R24:R30)*60+SUM(S24:S30))/60</f>
        <v>0</v>
      </c>
      <c r="S31" s="364"/>
      <c r="T31" s="363">
        <f>(SUM(T24:T30)*60+SUM(U24:U30))/60</f>
        <v>0</v>
      </c>
      <c r="U31" s="364"/>
      <c r="V31" s="363">
        <f>(SUM(V24:V30)*60+SUM(W24:W30))/60</f>
        <v>0</v>
      </c>
      <c r="W31" s="364"/>
      <c r="X31" s="363">
        <f>(SUM(X24:X30)*60+SUM(Y24:Y30))/60</f>
        <v>0</v>
      </c>
      <c r="Y31" s="364"/>
      <c r="Z31" s="363">
        <f>(SUM(Z24:Z30)*60+SUM(AA24:AA30))/60</f>
        <v>0</v>
      </c>
      <c r="AA31" s="364"/>
      <c r="AB31" s="363">
        <f>(SUM(AB24:AB30)*60+SUM(AC24:AC30))/60</f>
        <v>0</v>
      </c>
      <c r="AC31" s="364"/>
      <c r="AD31" s="363">
        <f>(SUM(AD24:AD30)*60+SUM(AE24:AE30))/60</f>
        <v>0</v>
      </c>
      <c r="AE31" s="364"/>
      <c r="AF31" s="363">
        <f>(SUM(AF24:AF30)*60+SUM(AG24:AG30))/60</f>
        <v>0</v>
      </c>
      <c r="AG31" s="364"/>
      <c r="AH31" s="365">
        <f>(SUM(AH24:AH30)*60+SUM(AI24:AI30))/60</f>
        <v>0</v>
      </c>
      <c r="AI31" s="364"/>
      <c r="AJ31" s="363">
        <f>(SUM(AJ24:AJ30)*60+SUM(AK24:AK30))/60</f>
        <v>0</v>
      </c>
      <c r="AK31" s="364"/>
      <c r="AL31" s="7"/>
    </row>
    <row r="32" spans="1:38" ht="26.1" customHeight="1">
      <c r="A32" s="360" t="s">
        <v>158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  <c r="L32" s="344">
        <f>IFERROR(L31/$L$6,0)</f>
        <v>0</v>
      </c>
      <c r="M32" s="345"/>
      <c r="N32" s="344">
        <f>IFERROR(N31/$L$6,0)</f>
        <v>0</v>
      </c>
      <c r="O32" s="345"/>
      <c r="P32" s="344">
        <f>IFERROR(P31/$L$6,0)</f>
        <v>0</v>
      </c>
      <c r="Q32" s="345"/>
      <c r="R32" s="344">
        <f>IFERROR(R31/$L$6,0)</f>
        <v>0</v>
      </c>
      <c r="S32" s="345"/>
      <c r="T32" s="344">
        <f>IFERROR(T31/$L$6,0)</f>
        <v>0</v>
      </c>
      <c r="U32" s="345"/>
      <c r="V32" s="344">
        <f>IFERROR(V31/$L$6,0)</f>
        <v>0</v>
      </c>
      <c r="W32" s="345"/>
      <c r="X32" s="344">
        <f>IFERROR(X31/$L$6,0)</f>
        <v>0</v>
      </c>
      <c r="Y32" s="345"/>
      <c r="Z32" s="344">
        <f>IFERROR(Z31/$L$6,0)</f>
        <v>0</v>
      </c>
      <c r="AA32" s="345"/>
      <c r="AB32" s="344">
        <f>IFERROR(AB31/$L$6,0)</f>
        <v>0</v>
      </c>
      <c r="AC32" s="345"/>
      <c r="AD32" s="344">
        <f>IFERROR(AD31/$L$6,0)</f>
        <v>0</v>
      </c>
      <c r="AE32" s="345"/>
      <c r="AF32" s="344">
        <f>IFERROR(AF31/$L$6,0)</f>
        <v>0</v>
      </c>
      <c r="AG32" s="345"/>
      <c r="AH32" s="344">
        <f>IFERROR(AH31/$L$6,0)</f>
        <v>0</v>
      </c>
      <c r="AI32" s="345"/>
      <c r="AJ32" s="344">
        <f>IFERROR(AJ31/$L$6,0)</f>
        <v>0</v>
      </c>
      <c r="AK32" s="345"/>
      <c r="AL32" s="7"/>
    </row>
    <row r="33" spans="3:38">
      <c r="AL33" s="7"/>
    </row>
    <row r="34" spans="3:38">
      <c r="AL34" s="7"/>
    </row>
    <row r="35" spans="3:38">
      <c r="AL35" s="7"/>
    </row>
    <row r="36" spans="3:38">
      <c r="C36" s="1">
        <v>2026</v>
      </c>
    </row>
    <row r="37" spans="3:38">
      <c r="C37" s="1">
        <v>2027</v>
      </c>
    </row>
    <row r="39" spans="3:38">
      <c r="D39" s="1">
        <v>4</v>
      </c>
    </row>
    <row r="40" spans="3:38">
      <c r="D40" s="1">
        <v>5</v>
      </c>
    </row>
    <row r="41" spans="3:38">
      <c r="D41" s="1">
        <v>6</v>
      </c>
    </row>
    <row r="42" spans="3:38">
      <c r="D42" s="1">
        <v>7</v>
      </c>
    </row>
    <row r="43" spans="3:38">
      <c r="D43" s="1">
        <v>8</v>
      </c>
    </row>
    <row r="44" spans="3:38">
      <c r="D44" s="1">
        <v>9</v>
      </c>
    </row>
    <row r="45" spans="3:38">
      <c r="D45" s="1">
        <v>10</v>
      </c>
    </row>
    <row r="46" spans="3:38">
      <c r="D46" s="1">
        <v>11</v>
      </c>
    </row>
    <row r="47" spans="3:38">
      <c r="D47" s="1">
        <v>12</v>
      </c>
    </row>
    <row r="48" spans="3:38">
      <c r="D48" s="1">
        <v>1</v>
      </c>
    </row>
    <row r="49" spans="4:4">
      <c r="D49" s="1">
        <v>2</v>
      </c>
    </row>
    <row r="50" spans="4:4">
      <c r="D50" s="1">
        <v>3</v>
      </c>
    </row>
  </sheetData>
  <sheetProtection password="CAB1" sheet="1" objects="1" scenarios="1"/>
  <mergeCells count="101">
    <mergeCell ref="A6:K6"/>
    <mergeCell ref="L6:M6"/>
    <mergeCell ref="I2:N2"/>
    <mergeCell ref="N7:AK7"/>
    <mergeCell ref="R31:S31"/>
    <mergeCell ref="T31:U31"/>
    <mergeCell ref="A2:B2"/>
    <mergeCell ref="T2:W2"/>
    <mergeCell ref="N3:Q3"/>
    <mergeCell ref="T3:W3"/>
    <mergeCell ref="B4:O4"/>
    <mergeCell ref="T4:W4"/>
    <mergeCell ref="C2:H2"/>
    <mergeCell ref="C7:K9"/>
    <mergeCell ref="AB31:AC31"/>
    <mergeCell ref="AD31:AE31"/>
    <mergeCell ref="AB8:AC8"/>
    <mergeCell ref="AD8:AE8"/>
    <mergeCell ref="A17:K17"/>
    <mergeCell ref="L17:M17"/>
    <mergeCell ref="AH31:AI31"/>
    <mergeCell ref="A7:A9"/>
    <mergeCell ref="B7:B9"/>
    <mergeCell ref="L31:M31"/>
    <mergeCell ref="P31:Q31"/>
    <mergeCell ref="A31:K31"/>
    <mergeCell ref="AF31:AG31"/>
    <mergeCell ref="Z31:AA31"/>
    <mergeCell ref="L7:M8"/>
    <mergeCell ref="AJ31:AK31"/>
    <mergeCell ref="L32:M32"/>
    <mergeCell ref="N32:O32"/>
    <mergeCell ref="P32:Q32"/>
    <mergeCell ref="R32:S32"/>
    <mergeCell ref="T32:U32"/>
    <mergeCell ref="X32:Y32"/>
    <mergeCell ref="Z32:AA32"/>
    <mergeCell ref="V31:W31"/>
    <mergeCell ref="X31:Y31"/>
    <mergeCell ref="A32:K32"/>
    <mergeCell ref="AF32:AG32"/>
    <mergeCell ref="AB32:AC32"/>
    <mergeCell ref="AD32:AE32"/>
    <mergeCell ref="AH32:AI32"/>
    <mergeCell ref="T8:U8"/>
    <mergeCell ref="V8:W8"/>
    <mergeCell ref="X8:Y8"/>
    <mergeCell ref="V32:W32"/>
    <mergeCell ref="AF8:AG8"/>
    <mergeCell ref="AJ32:AK32"/>
    <mergeCell ref="N8:O8"/>
    <mergeCell ref="P8:Q8"/>
    <mergeCell ref="R8:S8"/>
    <mergeCell ref="AH8:AI8"/>
    <mergeCell ref="AJ8:AK8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B22:AC22"/>
    <mergeCell ref="AD18:AE18"/>
    <mergeCell ref="AF18:AG18"/>
    <mergeCell ref="N31:O31"/>
    <mergeCell ref="A21:A23"/>
    <mergeCell ref="B21:B23"/>
    <mergeCell ref="C21:K23"/>
    <mergeCell ref="L21:M22"/>
    <mergeCell ref="N21:AK21"/>
    <mergeCell ref="N22:O22"/>
    <mergeCell ref="P22:Q22"/>
    <mergeCell ref="R22:S22"/>
    <mergeCell ref="V18:W18"/>
    <mergeCell ref="A18:K18"/>
    <mergeCell ref="L18:M18"/>
    <mergeCell ref="N18:O18"/>
    <mergeCell ref="P18:Q18"/>
    <mergeCell ref="R18:S18"/>
    <mergeCell ref="T18:U18"/>
    <mergeCell ref="X18:Y18"/>
    <mergeCell ref="Z18:AA18"/>
    <mergeCell ref="AB18:AC18"/>
    <mergeCell ref="AF1:AK2"/>
    <mergeCell ref="AF22:AG22"/>
    <mergeCell ref="AH22:AI22"/>
    <mergeCell ref="AJ22:AK22"/>
    <mergeCell ref="T22:U22"/>
    <mergeCell ref="V22:W22"/>
    <mergeCell ref="X22:Y22"/>
    <mergeCell ref="Z22:AA22"/>
    <mergeCell ref="AD22:AE22"/>
    <mergeCell ref="AJ18:AK18"/>
    <mergeCell ref="AH18:AI18"/>
    <mergeCell ref="Z8:AA8"/>
  </mergeCells>
  <phoneticPr fontId="1"/>
  <conditionalFormatting sqref="L6:M6">
    <cfRule type="notContainsBlanks" dxfId="0" priority="1">
      <formula>LEN(TRIM(L6))&gt;0</formula>
    </cfRule>
  </conditionalFormatting>
  <dataValidations disablePrompts="1" count="2">
    <dataValidation type="list" allowBlank="1" showInputMessage="1" showErrorMessage="1" sqref="H20 H10:H16 H24:H30 C24:C30 C10:C16 C20" xr:uid="{BB6ED715-44B5-44CA-B3B9-C610FE550BC0}">
      <formula1>$C$36:$C$37</formula1>
    </dataValidation>
    <dataValidation type="list" allowBlank="1" showInputMessage="1" showErrorMessage="1" sqref="J20 J24:J30 E24:E30 J10:J16 E10:E16 E20" xr:uid="{78026EC2-4A7C-49C8-BB01-540F22E187B1}">
      <formula1>$D$39:$D$50</formula1>
    </dataValidation>
  </dataValidations>
  <pageMargins left="0.62992125984251968" right="0.31496062992125984" top="0.82677165354330717" bottom="0.43307086614173229" header="0.51181102362204722" footer="0.27559055118110237"/>
  <pageSetup paperSize="9" scale="59" pageOrder="overThenDown" orientation="landscape" cellComments="asDisplayed" r:id="rId1"/>
  <headerFooter alignWithMargins="0">
    <oddHeader>&amp;L&amp;"ＭＳ Ｐゴシック,太字"&amp;22 令和7年度　保育施設職員配置状況確認書（様式３（非常勤保育士等））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FDFF-6451-41B7-BD41-EC4A6F105F8B}">
  <sheetPr codeName="Sheet5"/>
  <dimension ref="A1:AN52"/>
  <sheetViews>
    <sheetView view="pageBreakPreview" topLeftCell="C22" zoomScale="75" zoomScaleNormal="75" zoomScaleSheetLayoutView="75" workbookViewId="0">
      <selection activeCell="P31" sqref="P31:Q31"/>
    </sheetView>
  </sheetViews>
  <sheetFormatPr defaultRowHeight="13.5"/>
  <cols>
    <col min="1" max="1" width="4.5" style="1" customWidth="1"/>
    <col min="2" max="2" width="17.375" style="1" customWidth="1"/>
    <col min="3" max="3" width="5.625" style="1" bestFit="1" customWidth="1"/>
    <col min="4" max="8" width="3.625" style="1" bestFit="1" customWidth="1"/>
    <col min="9" max="9" width="5.25" style="1" bestFit="1" customWidth="1"/>
    <col min="10" max="11" width="3.625" style="1" customWidth="1"/>
    <col min="12" max="13" width="3.625" style="1" bestFit="1" customWidth="1"/>
    <col min="14" max="14" width="7.625" style="1" customWidth="1"/>
    <col min="15" max="15" width="3.625" style="1" customWidth="1"/>
    <col min="16" max="16" width="7.625" style="1" customWidth="1"/>
    <col min="17" max="17" width="5" style="1" customWidth="1"/>
    <col min="18" max="18" width="7.625" style="1" customWidth="1"/>
    <col min="19" max="19" width="5" style="1" customWidth="1"/>
    <col min="20" max="20" width="7.625" style="1" customWidth="1"/>
    <col min="21" max="21" width="5" style="1" customWidth="1"/>
    <col min="22" max="22" width="7.625" style="1" customWidth="1"/>
    <col min="23" max="23" width="5" style="1" customWidth="1"/>
    <col min="24" max="24" width="7.625" style="1" customWidth="1"/>
    <col min="25" max="25" width="5" style="1" customWidth="1"/>
    <col min="26" max="26" width="7.625" style="1" customWidth="1"/>
    <col min="27" max="27" width="5" style="1" customWidth="1"/>
    <col min="28" max="28" width="7.625" style="1" customWidth="1"/>
    <col min="29" max="29" width="5" style="1" customWidth="1"/>
    <col min="30" max="30" width="7.625" style="1" customWidth="1"/>
    <col min="31" max="31" width="3.75" style="1" customWidth="1"/>
    <col min="32" max="32" width="7.625" style="1" customWidth="1"/>
    <col min="33" max="33" width="5" style="1" customWidth="1"/>
    <col min="34" max="34" width="7.625" style="1" customWidth="1"/>
    <col min="35" max="35" width="5" style="1" customWidth="1"/>
    <col min="36" max="36" width="7.625" style="1" customWidth="1"/>
    <col min="37" max="37" width="5" style="1" customWidth="1"/>
    <col min="38" max="38" width="7.625" style="1" customWidth="1"/>
    <col min="39" max="39" width="5" style="1" customWidth="1"/>
    <col min="40" max="40" width="8.125" style="1" customWidth="1"/>
    <col min="41" max="50" width="7.25" style="1" customWidth="1"/>
    <col min="51" max="51" width="10.375" style="1" customWidth="1"/>
    <col min="52" max="52" width="17.375" style="1" customWidth="1"/>
    <col min="53" max="16384" width="9" style="1"/>
  </cols>
  <sheetData>
    <row r="1" spans="1:40" ht="18" customHeight="1" thickBot="1">
      <c r="A1" s="8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P1" s="11"/>
      <c r="Q1" s="12"/>
      <c r="R1" s="13"/>
      <c r="S1" s="13"/>
      <c r="T1" s="13"/>
      <c r="U1" s="13"/>
      <c r="V1" s="13"/>
      <c r="W1" s="13"/>
      <c r="X1" s="13"/>
      <c r="Y1" s="13"/>
      <c r="AB1" s="14"/>
      <c r="AC1" s="14"/>
      <c r="AD1" s="15"/>
      <c r="AE1" s="15"/>
      <c r="AF1" s="14"/>
      <c r="AG1" s="14"/>
      <c r="AH1" s="14"/>
      <c r="AI1" s="14"/>
    </row>
    <row r="2" spans="1:40" ht="21.95" customHeight="1" thickTop="1" thickBot="1">
      <c r="A2" s="375" t="s">
        <v>45</v>
      </c>
      <c r="B2" s="376"/>
      <c r="C2" s="405">
        <f>様式１!B2</f>
        <v>0</v>
      </c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7"/>
      <c r="P2" s="45"/>
      <c r="Q2" s="46"/>
      <c r="R2" s="46"/>
      <c r="S2" s="46"/>
      <c r="T2" s="22"/>
      <c r="U2" s="22"/>
      <c r="V2" s="304"/>
      <c r="W2" s="304"/>
      <c r="X2" s="304"/>
      <c r="Y2" s="304"/>
      <c r="Z2" s="22"/>
      <c r="AA2" s="5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8" customHeight="1" thickTop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P3" s="402"/>
      <c r="Q3" s="402"/>
      <c r="R3" s="402"/>
      <c r="S3" s="402"/>
      <c r="T3" s="3"/>
      <c r="U3" s="3"/>
      <c r="V3" s="402"/>
      <c r="W3" s="402"/>
      <c r="X3" s="402"/>
      <c r="Y3" s="402"/>
      <c r="Z3" s="3"/>
      <c r="AA3" s="3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7.25">
      <c r="A4" s="17"/>
      <c r="B4" s="399" t="s">
        <v>46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1"/>
      <c r="R4" s="23"/>
      <c r="S4" s="23"/>
      <c r="T4" s="24"/>
      <c r="U4" s="3"/>
      <c r="V4" s="402"/>
      <c r="W4" s="402"/>
      <c r="X4" s="402"/>
      <c r="Y4" s="402"/>
      <c r="Z4" s="3"/>
      <c r="AA4" s="3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24.75" customHeight="1" thickBot="1">
      <c r="A5" s="18" t="s">
        <v>47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28.5" customHeight="1">
      <c r="A6" s="305" t="s">
        <v>48</v>
      </c>
      <c r="B6" s="305" t="s">
        <v>49</v>
      </c>
      <c r="C6" s="403" t="s">
        <v>50</v>
      </c>
      <c r="D6" s="286"/>
      <c r="E6" s="286"/>
      <c r="F6" s="286"/>
      <c r="G6" s="286"/>
      <c r="H6" s="286"/>
      <c r="I6" s="286"/>
      <c r="J6" s="286"/>
      <c r="K6" s="286"/>
      <c r="L6" s="286"/>
      <c r="M6" s="350"/>
      <c r="N6" s="40" t="s">
        <v>51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7"/>
    </row>
    <row r="7" spans="1:40" ht="27" customHeight="1">
      <c r="A7" s="306"/>
      <c r="B7" s="348"/>
      <c r="C7" s="404"/>
      <c r="D7" s="351"/>
      <c r="E7" s="351"/>
      <c r="F7" s="351"/>
      <c r="G7" s="351"/>
      <c r="H7" s="351"/>
      <c r="I7" s="351"/>
      <c r="J7" s="351"/>
      <c r="K7" s="351"/>
      <c r="L7" s="351"/>
      <c r="M7" s="352"/>
      <c r="N7" s="43"/>
      <c r="O7" s="44"/>
      <c r="P7" s="392">
        <v>4</v>
      </c>
      <c r="Q7" s="392"/>
      <c r="R7" s="392">
        <v>5</v>
      </c>
      <c r="S7" s="392"/>
      <c r="T7" s="392">
        <v>6</v>
      </c>
      <c r="U7" s="392"/>
      <c r="V7" s="392">
        <v>7</v>
      </c>
      <c r="W7" s="392"/>
      <c r="X7" s="392">
        <v>8</v>
      </c>
      <c r="Y7" s="392"/>
      <c r="Z7" s="392">
        <v>9</v>
      </c>
      <c r="AA7" s="392"/>
      <c r="AB7" s="392">
        <v>10</v>
      </c>
      <c r="AC7" s="392"/>
      <c r="AD7" s="392">
        <v>11</v>
      </c>
      <c r="AE7" s="392"/>
      <c r="AF7" s="392">
        <v>12</v>
      </c>
      <c r="AG7" s="392"/>
      <c r="AH7" s="392">
        <v>1</v>
      </c>
      <c r="AI7" s="392"/>
      <c r="AJ7" s="392">
        <v>2</v>
      </c>
      <c r="AK7" s="392"/>
      <c r="AL7" s="392">
        <v>3</v>
      </c>
      <c r="AM7" s="393"/>
      <c r="AN7" s="7"/>
    </row>
    <row r="8" spans="1:40">
      <c r="A8" s="346"/>
      <c r="B8" s="349"/>
      <c r="C8" s="250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28" t="s">
        <v>52</v>
      </c>
      <c r="O8" s="29" t="s">
        <v>53</v>
      </c>
      <c r="P8" s="36" t="s">
        <v>52</v>
      </c>
      <c r="Q8" s="37" t="s">
        <v>53</v>
      </c>
      <c r="R8" s="38" t="s">
        <v>52</v>
      </c>
      <c r="S8" s="37" t="s">
        <v>53</v>
      </c>
      <c r="T8" s="38" t="s">
        <v>52</v>
      </c>
      <c r="U8" s="37" t="s">
        <v>53</v>
      </c>
      <c r="V8" s="38" t="s">
        <v>52</v>
      </c>
      <c r="W8" s="37" t="s">
        <v>53</v>
      </c>
      <c r="X8" s="38" t="s">
        <v>52</v>
      </c>
      <c r="Y8" s="37" t="s">
        <v>53</v>
      </c>
      <c r="Z8" s="38" t="s">
        <v>52</v>
      </c>
      <c r="AA8" s="37" t="s">
        <v>53</v>
      </c>
      <c r="AB8" s="38" t="s">
        <v>52</v>
      </c>
      <c r="AC8" s="37" t="s">
        <v>53</v>
      </c>
      <c r="AD8" s="38" t="s">
        <v>52</v>
      </c>
      <c r="AE8" s="37" t="s">
        <v>53</v>
      </c>
      <c r="AF8" s="38" t="s">
        <v>52</v>
      </c>
      <c r="AG8" s="37" t="s">
        <v>53</v>
      </c>
      <c r="AH8" s="38" t="s">
        <v>52</v>
      </c>
      <c r="AI8" s="37" t="s">
        <v>53</v>
      </c>
      <c r="AJ8" s="36" t="s">
        <v>52</v>
      </c>
      <c r="AK8" s="37" t="s">
        <v>53</v>
      </c>
      <c r="AL8" s="38" t="s">
        <v>52</v>
      </c>
      <c r="AM8" s="49" t="s">
        <v>53</v>
      </c>
      <c r="AN8" s="7"/>
    </row>
    <row r="9" spans="1:40" ht="26.1" customHeight="1">
      <c r="A9" s="21">
        <v>1</v>
      </c>
      <c r="B9" s="2" t="s">
        <v>18</v>
      </c>
      <c r="C9" s="27" t="s">
        <v>54</v>
      </c>
      <c r="D9" s="39"/>
      <c r="E9" s="39" t="s">
        <v>55</v>
      </c>
      <c r="F9" s="39"/>
      <c r="G9" s="39" t="s">
        <v>56</v>
      </c>
      <c r="H9" s="39" t="s">
        <v>41</v>
      </c>
      <c r="I9" s="39" t="s">
        <v>54</v>
      </c>
      <c r="J9" s="39"/>
      <c r="K9" s="39" t="s">
        <v>55</v>
      </c>
      <c r="L9" s="39"/>
      <c r="M9" s="39" t="s">
        <v>56</v>
      </c>
      <c r="N9" s="30"/>
      <c r="O9" s="31"/>
      <c r="P9" s="34">
        <f>IF(AND($D9=27,$F9=4),$N9,0)</f>
        <v>0</v>
      </c>
      <c r="Q9" s="48">
        <f>IF(AND($D9=27,$F9=4),$O9,0)</f>
        <v>0</v>
      </c>
      <c r="R9" s="47">
        <f>IF(AND($D9=27,$F9&lt;=5,$J9=27,$L9&gt;=5),$N9,IF(AND($D9=27,$F9&lt;=5,$J9=28,$L9&lt;=3),$N9,0))</f>
        <v>0</v>
      </c>
      <c r="S9" s="48">
        <f>IF(AND($D9=27,$F9&lt;=5,$J9=27,$L9&gt;=5),$O9,IF(AND($D9=27,$F9&lt;=5,$J9=28,$L9&lt;=3),$O9,0))</f>
        <v>0</v>
      </c>
      <c r="T9" s="47">
        <f>IF(AND($D9=27,$F9&lt;=6,$J9=27,$L9&gt;=6),$N9,IF(AND($D9=27,$F9&lt;=6,$J9=28,$L9&lt;=3),$N9,0))</f>
        <v>0</v>
      </c>
      <c r="U9" s="48">
        <f>IF(AND($D9=27,$F9&lt;=6,$J9=27,$L9&gt;=6),$O9,IF(AND($D9=27,$F9&lt;=6,$J9=28,$L9&lt;=3),$O9,0))</f>
        <v>0</v>
      </c>
      <c r="V9" s="47">
        <f>IF(AND($D9=27,$F9&lt;=7,$J9=27,$L9&gt;=7),$N9,IF(AND($D9=27,$F9&lt;=7,$J9=28,$L9&lt;=3),$N9,0))</f>
        <v>0</v>
      </c>
      <c r="W9" s="48">
        <f>IF(AND($D9=27,$F9&lt;=7,$J9=27,$L9&gt;=7),$O9,IF(AND($D9=27,$F9&lt;=7,$J9=28,$L9&lt;=3),$O9,0))</f>
        <v>0</v>
      </c>
      <c r="X9" s="47">
        <f>IF(AND($D9=27,$F9&lt;=8,$J9=27,$L9&gt;=8),$N9,IF(AND($D9=27,$F9&lt;=8,$J9=28,$L9&lt;=3),$N9,0))</f>
        <v>0</v>
      </c>
      <c r="Y9" s="48">
        <f>IF(AND($D9=27,$F9&lt;=8,$J9=27,$L9&gt;=8),$O9,IF(AND($D9=27,$F9&lt;=8,$J9=28,$L9&lt;=3),$O9,0))</f>
        <v>0</v>
      </c>
      <c r="Z9" s="47">
        <f>IF(AND($D9=27,$F9&lt;=9,$J9=27,$L9&gt;=9),$N9,IF(AND($D9=27,$F9&lt;=9,$J9=28,$L9&lt;=3),$N9,0))</f>
        <v>0</v>
      </c>
      <c r="AA9" s="48">
        <f>IF(AND($D9=27,$F9&lt;=9,$J9=27,$L9&gt;=9),$O9,IF(AND($D9=27,$F9&lt;=9,$J9=28,$L9&lt;=3),$O9,0))</f>
        <v>0</v>
      </c>
      <c r="AB9" s="47">
        <f>IF(AND($D9=27,$F9&lt;=10,$J9=27,$L9&gt;=10),$N9,IF(AND($D9=27,$F9&lt;=10,$J9=28,$L9&lt;=3),$N9,0))</f>
        <v>0</v>
      </c>
      <c r="AC9" s="48">
        <f>IF(AND($D9=27,$F9&lt;=10,$J9=27,$L9&gt;=10),$O9,IF(AND($D9=27,$F9&lt;=10,$J9=28,$L9&lt;=3),$O9,0))</f>
        <v>0</v>
      </c>
      <c r="AD9" s="47">
        <f>IF(AND($D9=27,$F9&lt;=11,$J9=27,$L9&gt;=11),$N9,IF(AND($D9=27,$F9&lt;=11,$J9=28,$L9&lt;=3),$N9,0))</f>
        <v>0</v>
      </c>
      <c r="AE9" s="48">
        <f>IF(AND($D9=27,$F9&lt;=11,$J9=27,$L9&gt;=11),$O9,IF(AND($D9=27,$F9&lt;=11,$J9=28,$L9&lt;=3),$O9,0))</f>
        <v>0</v>
      </c>
      <c r="AF9" s="47">
        <f>IF(AND($D9=27,$F9&lt;=12,$J9=27,$L9=12),$N9,IF(AND($D9=27,$F9&lt;=12,$J9=28,$L9&lt;=3),$N9,0))</f>
        <v>0</v>
      </c>
      <c r="AG9" s="48">
        <f>IF(AND($D9=27,$F9&lt;=12,$J9=27,$L9=12),$O9,IF(AND($D9=27,$F9&lt;=12,$J9=28,$L9&lt;=3),$O9,0))</f>
        <v>0</v>
      </c>
      <c r="AH9" s="47">
        <f>IF(AND($D9=27,$F9&lt;=12,$J9=28,$L9&lt;=3),$N9,IF(AND($D9=28,$F9=1,$J9=28,$L9&lt;=3),$N9,0))</f>
        <v>0</v>
      </c>
      <c r="AI9" s="48">
        <f>IF(AND($D9=27,$F9&lt;=12,$J9=28,$L9&lt;=3),$O9,IF(AND($D9=28,$F9=1,$J9=28,$L9&lt;=3),$O9,0))</f>
        <v>0</v>
      </c>
      <c r="AJ9" s="47">
        <f>IF(AND($D9=27,$F9&lt;=12,$J9=28,$L9&gt;=2),$N9,IF(AND($D9=28,$F9&lt;=2,$J9=28,$L9&gt;1),$N9,0))</f>
        <v>0</v>
      </c>
      <c r="AK9" s="48">
        <f>IF(AND($D9=27,$F9&lt;=12,$J9=28,$L9&gt;=2),$O9,IF(AND($D9=28,$F9&lt;=2,$J9=28,$L9&gt;1),$O9,0))</f>
        <v>0</v>
      </c>
      <c r="AL9" s="47">
        <f>IF(AND($D9=27,$F9&lt;=12,$J9=28,$L9=3),$N9,IF(AND($D9=28,$F9&lt;=3,$J9=28,$L9=3),$N9,0))</f>
        <v>0</v>
      </c>
      <c r="AM9" s="50">
        <f>IF(AND($D9=27,$F9&lt;=12,$J9=28,$L9=3),$O9,IF(AND($D9=28,$F9&lt;=3,$J9=28,$L9=3),$O9,0))</f>
        <v>0</v>
      </c>
      <c r="AN9" s="6"/>
    </row>
    <row r="10" spans="1:40" ht="26.1" customHeight="1">
      <c r="A10" s="21">
        <v>2</v>
      </c>
      <c r="B10" s="2" t="s">
        <v>19</v>
      </c>
      <c r="C10" s="27" t="s">
        <v>54</v>
      </c>
      <c r="D10" s="39"/>
      <c r="E10" s="39" t="s">
        <v>55</v>
      </c>
      <c r="F10" s="39"/>
      <c r="G10" s="39" t="s">
        <v>56</v>
      </c>
      <c r="H10" s="39" t="s">
        <v>41</v>
      </c>
      <c r="I10" s="39" t="s">
        <v>54</v>
      </c>
      <c r="J10" s="39"/>
      <c r="K10" s="39" t="s">
        <v>55</v>
      </c>
      <c r="L10" s="39"/>
      <c r="M10" s="39" t="s">
        <v>56</v>
      </c>
      <c r="N10" s="30"/>
      <c r="O10" s="31"/>
      <c r="P10" s="34">
        <f t="shared" ref="P10:P28" si="0">IF(AND($D10=27,$F10=4),$N10,0)</f>
        <v>0</v>
      </c>
      <c r="Q10" s="35">
        <f t="shared" ref="Q10:Q28" si="1">IF(AND($D10=27,$F10=4),$O10,0)</f>
        <v>0</v>
      </c>
      <c r="R10" s="34">
        <f t="shared" ref="R10:R28" si="2">IF(AND($D10=27,$F10&lt;=5,$J10=27,$L10&gt;=5),$N10,IF(AND($D10=27,$F10&lt;=5,$J10=28,$L10&lt;=3),$N10,0))</f>
        <v>0</v>
      </c>
      <c r="S10" s="35">
        <f t="shared" ref="S10:S28" si="3">IF(AND($D10=27,$F10&lt;=5,$J10=27,$L10&gt;=5),$O10,IF(AND($D10=27,$F10&lt;=5,$J10=28,$L10&lt;=3),$O10,0))</f>
        <v>0</v>
      </c>
      <c r="T10" s="34">
        <f t="shared" ref="T10:T28" si="4">IF(AND($D10=27,$F10&lt;=6,$J10=27,$L10&gt;=6),$N10,IF(AND($D10=27,$F10&lt;=6,$J10=28,$L10&lt;=3),$N10,0))</f>
        <v>0</v>
      </c>
      <c r="U10" s="35">
        <f t="shared" ref="U10:U28" si="5">IF(AND($D10=27,$F10&lt;=6,$J10=27,$L10&gt;=6),$O10,IF(AND($D10=27,$F10&lt;=6,$J10=28,$L10&lt;=3),$O10,0))</f>
        <v>0</v>
      </c>
      <c r="V10" s="34">
        <f t="shared" ref="V10:V28" si="6">IF(AND($D10=27,$F10&lt;=7,$J10=27,$L10&gt;=7),$N10,IF(AND($D10=27,$F10&lt;=7,$J10=28,$L10&lt;=3),$N10,0))</f>
        <v>0</v>
      </c>
      <c r="W10" s="35">
        <f t="shared" ref="W10:W28" si="7">IF(AND($D10=27,$F10&lt;=7,$J10=27,$L10&gt;=7),$O10,IF(AND($D10=27,$F10&lt;=7,$J10=28,$L10&lt;=3),$O10,0))</f>
        <v>0</v>
      </c>
      <c r="X10" s="34">
        <f t="shared" ref="X10:X28" si="8">IF(AND($D10=27,$F10&lt;=8,$J10=27,$L10&gt;=8),$N10,IF(AND($D10=27,$F10&lt;=8,$J10=28,$L10&lt;=3),$N10,0))</f>
        <v>0</v>
      </c>
      <c r="Y10" s="35">
        <f t="shared" ref="Y10:Y28" si="9">IF(AND($D10=27,$F10&lt;=8,$J10=27,$L10&gt;=8),$O10,IF(AND($D10=27,$F10&lt;=8,$J10=28,$L10&lt;=3),$O10,0))</f>
        <v>0</v>
      </c>
      <c r="Z10" s="34">
        <f t="shared" ref="Z10:Z28" si="10">IF(AND($D10=27,$F10&lt;=9,$J10=27,$L10&gt;=9),$N10,IF(AND($D10=27,$F10&lt;=9,$J10=28,$L10&lt;=3),$N10,0))</f>
        <v>0</v>
      </c>
      <c r="AA10" s="35">
        <f t="shared" ref="AA10:AA28" si="11">IF(AND($D10=27,$F10&lt;=9,$J10=27,$L10&gt;=9),$O10,IF(AND($D10=27,$F10&lt;=9,$J10=28,$L10&lt;=3),$O10,0))</f>
        <v>0</v>
      </c>
      <c r="AB10" s="34">
        <f t="shared" ref="AB10:AB28" si="12">IF(AND($D10=27,$F10&lt;=10,$J10=27,$L10&gt;=10),$N10,IF(AND($D10=27,$F10&lt;=10,$J10=28,$L10&lt;=3),$N10,0))</f>
        <v>0</v>
      </c>
      <c r="AC10" s="35">
        <f t="shared" ref="AC10:AC28" si="13">IF(AND($D10=27,$F10&lt;=10,$J10=27,$L10&gt;=10),$O10,IF(AND($D10=27,$F10&lt;=10,$J10=28,$L10&lt;=3),$O10,0))</f>
        <v>0</v>
      </c>
      <c r="AD10" s="34">
        <f t="shared" ref="AD10:AD28" si="14">IF(AND($D10=27,$F10&lt;=11,$J10=27,$L10&gt;=11),$N10,IF(AND($D10=27,$F10&lt;=11,$J10=28,$L10&lt;=3),$N10,0))</f>
        <v>0</v>
      </c>
      <c r="AE10" s="35">
        <f t="shared" ref="AE10:AE28" si="15">IF(AND($D10=27,$F10&lt;=11,$J10=27,$L10&gt;=11),$O10,IF(AND($D10=27,$F10&lt;=11,$J10=28,$L10&lt;=3),$O10,0))</f>
        <v>0</v>
      </c>
      <c r="AF10" s="34">
        <f t="shared" ref="AF10:AF28" si="16">IF(AND($D10=27,$F10&lt;=12,$J10=27,$L10=12),$N10,IF(AND($D10=27,$F10&lt;=12,$J10=28,$L10&lt;=3),$N10,0))</f>
        <v>0</v>
      </c>
      <c r="AG10" s="35">
        <f t="shared" ref="AG10:AG28" si="17">IF(AND($D10=27,$F10&lt;=12,$J10=27,$L10=12),$O10,IF(AND($D10=27,$F10&lt;=12,$J10=28,$L10&lt;=3),$O10,0))</f>
        <v>0</v>
      </c>
      <c r="AH10" s="34">
        <f t="shared" ref="AH10:AH28" si="18">IF(AND($D10=27,$F10&lt;=12,$J10=28,$L10&lt;=3),$N10,IF(AND($D10=28,$F10=1,$J10=28,$L10&lt;=3),$N10,0))</f>
        <v>0</v>
      </c>
      <c r="AI10" s="35">
        <f t="shared" ref="AI10:AI28" si="19">IF(AND($D10=27,$F10&lt;=12,$J10=28,$L10&lt;=3),$O10,IF(AND($D10=28,$F10=1,$J10=28,$L10&lt;=3),$O10,0))</f>
        <v>0</v>
      </c>
      <c r="AJ10" s="34">
        <f t="shared" ref="AJ10:AJ28" si="20">IF(AND($D10=27,$F10&lt;=12,$J10=28,$L10&gt;=2),$N10,IF(AND($D10=28,$F10&lt;=2,$J10=28,$L10&gt;1),$N10,0))</f>
        <v>0</v>
      </c>
      <c r="AK10" s="35">
        <f t="shared" ref="AK10:AK28" si="21">IF(AND($D10=27,$F10&lt;=12,$J10=28,$L10&gt;=2),$O10,IF(AND($D10=28,$F10&lt;=2,$J10=28,$L10&gt;1),$O10,0))</f>
        <v>0</v>
      </c>
      <c r="AL10" s="34">
        <f t="shared" ref="AL10:AL28" si="22">IF(AND($D10=27,$F10&lt;=12,$J10=28,$L10=3),$N10,IF(AND($D10=28,$F10&lt;=3,$J10=28,$L10=3),$N10,0))</f>
        <v>0</v>
      </c>
      <c r="AM10" s="51">
        <f t="shared" ref="AM10:AM28" si="23">IF(AND($D10=27,$F10&lt;=12,$J10=28,$L10=3),$O10,IF(AND($D10=28,$F10&lt;=3,$J10=28,$L10=3),$O10,0))</f>
        <v>0</v>
      </c>
      <c r="AN10" s="6"/>
    </row>
    <row r="11" spans="1:40" ht="26.1" customHeight="1">
      <c r="A11" s="21">
        <v>3</v>
      </c>
      <c r="B11" s="2" t="s">
        <v>20</v>
      </c>
      <c r="C11" s="27" t="s">
        <v>54</v>
      </c>
      <c r="D11" s="39"/>
      <c r="E11" s="39" t="s">
        <v>55</v>
      </c>
      <c r="F11" s="39"/>
      <c r="G11" s="39" t="s">
        <v>56</v>
      </c>
      <c r="H11" s="39" t="s">
        <v>41</v>
      </c>
      <c r="I11" s="39" t="s">
        <v>54</v>
      </c>
      <c r="J11" s="39"/>
      <c r="K11" s="39" t="s">
        <v>55</v>
      </c>
      <c r="L11" s="39"/>
      <c r="M11" s="39" t="s">
        <v>56</v>
      </c>
      <c r="N11" s="30"/>
      <c r="O11" s="31"/>
      <c r="P11" s="34">
        <f t="shared" si="0"/>
        <v>0</v>
      </c>
      <c r="Q11" s="35">
        <f t="shared" si="1"/>
        <v>0</v>
      </c>
      <c r="R11" s="34">
        <f t="shared" si="2"/>
        <v>0</v>
      </c>
      <c r="S11" s="35">
        <f t="shared" si="3"/>
        <v>0</v>
      </c>
      <c r="T11" s="34">
        <f t="shared" si="4"/>
        <v>0</v>
      </c>
      <c r="U11" s="35">
        <f t="shared" si="5"/>
        <v>0</v>
      </c>
      <c r="V11" s="34">
        <f t="shared" si="6"/>
        <v>0</v>
      </c>
      <c r="W11" s="35">
        <f t="shared" si="7"/>
        <v>0</v>
      </c>
      <c r="X11" s="34">
        <f t="shared" si="8"/>
        <v>0</v>
      </c>
      <c r="Y11" s="35">
        <f t="shared" si="9"/>
        <v>0</v>
      </c>
      <c r="Z11" s="34">
        <f t="shared" si="10"/>
        <v>0</v>
      </c>
      <c r="AA11" s="35">
        <f t="shared" si="11"/>
        <v>0</v>
      </c>
      <c r="AB11" s="34">
        <f t="shared" si="12"/>
        <v>0</v>
      </c>
      <c r="AC11" s="35">
        <f t="shared" si="13"/>
        <v>0</v>
      </c>
      <c r="AD11" s="34">
        <f t="shared" si="14"/>
        <v>0</v>
      </c>
      <c r="AE11" s="35">
        <f t="shared" si="15"/>
        <v>0</v>
      </c>
      <c r="AF11" s="34">
        <f t="shared" si="16"/>
        <v>0</v>
      </c>
      <c r="AG11" s="35">
        <f t="shared" si="17"/>
        <v>0</v>
      </c>
      <c r="AH11" s="34">
        <f t="shared" si="18"/>
        <v>0</v>
      </c>
      <c r="AI11" s="35">
        <f t="shared" si="19"/>
        <v>0</v>
      </c>
      <c r="AJ11" s="34">
        <f t="shared" si="20"/>
        <v>0</v>
      </c>
      <c r="AK11" s="35">
        <f t="shared" si="21"/>
        <v>0</v>
      </c>
      <c r="AL11" s="34">
        <f t="shared" si="22"/>
        <v>0</v>
      </c>
      <c r="AM11" s="51">
        <f t="shared" si="23"/>
        <v>0</v>
      </c>
      <c r="AN11" s="6"/>
    </row>
    <row r="12" spans="1:40" ht="26.1" customHeight="1">
      <c r="A12" s="21">
        <v>4</v>
      </c>
      <c r="B12" s="2" t="s">
        <v>21</v>
      </c>
      <c r="C12" s="27" t="s">
        <v>54</v>
      </c>
      <c r="D12" s="39"/>
      <c r="E12" s="39" t="s">
        <v>55</v>
      </c>
      <c r="F12" s="39"/>
      <c r="G12" s="39" t="s">
        <v>56</v>
      </c>
      <c r="H12" s="39" t="s">
        <v>41</v>
      </c>
      <c r="I12" s="39" t="s">
        <v>54</v>
      </c>
      <c r="J12" s="39"/>
      <c r="K12" s="39" t="s">
        <v>55</v>
      </c>
      <c r="L12" s="39"/>
      <c r="M12" s="39" t="s">
        <v>56</v>
      </c>
      <c r="N12" s="30"/>
      <c r="O12" s="31"/>
      <c r="P12" s="34">
        <f t="shared" si="0"/>
        <v>0</v>
      </c>
      <c r="Q12" s="35">
        <f t="shared" si="1"/>
        <v>0</v>
      </c>
      <c r="R12" s="34">
        <f t="shared" si="2"/>
        <v>0</v>
      </c>
      <c r="S12" s="35">
        <f t="shared" si="3"/>
        <v>0</v>
      </c>
      <c r="T12" s="34">
        <f t="shared" si="4"/>
        <v>0</v>
      </c>
      <c r="U12" s="35">
        <f t="shared" si="5"/>
        <v>0</v>
      </c>
      <c r="V12" s="34">
        <f t="shared" si="6"/>
        <v>0</v>
      </c>
      <c r="W12" s="35">
        <f t="shared" si="7"/>
        <v>0</v>
      </c>
      <c r="X12" s="34">
        <f t="shared" si="8"/>
        <v>0</v>
      </c>
      <c r="Y12" s="35">
        <f t="shared" si="9"/>
        <v>0</v>
      </c>
      <c r="Z12" s="34">
        <f t="shared" si="10"/>
        <v>0</v>
      </c>
      <c r="AA12" s="35">
        <f t="shared" si="11"/>
        <v>0</v>
      </c>
      <c r="AB12" s="34">
        <f t="shared" si="12"/>
        <v>0</v>
      </c>
      <c r="AC12" s="35">
        <f t="shared" si="13"/>
        <v>0</v>
      </c>
      <c r="AD12" s="34">
        <f t="shared" si="14"/>
        <v>0</v>
      </c>
      <c r="AE12" s="35">
        <f t="shared" si="15"/>
        <v>0</v>
      </c>
      <c r="AF12" s="34">
        <f t="shared" si="16"/>
        <v>0</v>
      </c>
      <c r="AG12" s="35">
        <f t="shared" si="17"/>
        <v>0</v>
      </c>
      <c r="AH12" s="34">
        <f t="shared" si="18"/>
        <v>0</v>
      </c>
      <c r="AI12" s="35">
        <f t="shared" si="19"/>
        <v>0</v>
      </c>
      <c r="AJ12" s="34">
        <f t="shared" si="20"/>
        <v>0</v>
      </c>
      <c r="AK12" s="35">
        <f t="shared" si="21"/>
        <v>0</v>
      </c>
      <c r="AL12" s="34">
        <f t="shared" si="22"/>
        <v>0</v>
      </c>
      <c r="AM12" s="51">
        <f t="shared" si="23"/>
        <v>0</v>
      </c>
      <c r="AN12" s="6"/>
    </row>
    <row r="13" spans="1:40" ht="26.1" customHeight="1">
      <c r="A13" s="21">
        <v>5</v>
      </c>
      <c r="B13" s="2" t="s">
        <v>22</v>
      </c>
      <c r="C13" s="27" t="s">
        <v>54</v>
      </c>
      <c r="D13" s="39"/>
      <c r="E13" s="39" t="s">
        <v>55</v>
      </c>
      <c r="F13" s="39"/>
      <c r="G13" s="39" t="s">
        <v>56</v>
      </c>
      <c r="H13" s="39" t="s">
        <v>41</v>
      </c>
      <c r="I13" s="39" t="s">
        <v>54</v>
      </c>
      <c r="J13" s="39"/>
      <c r="K13" s="39" t="s">
        <v>55</v>
      </c>
      <c r="L13" s="39"/>
      <c r="M13" s="39" t="s">
        <v>56</v>
      </c>
      <c r="N13" s="30"/>
      <c r="O13" s="31"/>
      <c r="P13" s="34">
        <f t="shared" si="0"/>
        <v>0</v>
      </c>
      <c r="Q13" s="35">
        <f t="shared" si="1"/>
        <v>0</v>
      </c>
      <c r="R13" s="34">
        <f t="shared" si="2"/>
        <v>0</v>
      </c>
      <c r="S13" s="35">
        <f t="shared" si="3"/>
        <v>0</v>
      </c>
      <c r="T13" s="34">
        <f t="shared" si="4"/>
        <v>0</v>
      </c>
      <c r="U13" s="35">
        <f t="shared" si="5"/>
        <v>0</v>
      </c>
      <c r="V13" s="34">
        <f t="shared" si="6"/>
        <v>0</v>
      </c>
      <c r="W13" s="35">
        <f t="shared" si="7"/>
        <v>0</v>
      </c>
      <c r="X13" s="34">
        <f t="shared" si="8"/>
        <v>0</v>
      </c>
      <c r="Y13" s="35">
        <f t="shared" si="9"/>
        <v>0</v>
      </c>
      <c r="Z13" s="34">
        <f t="shared" si="10"/>
        <v>0</v>
      </c>
      <c r="AA13" s="35">
        <f t="shared" si="11"/>
        <v>0</v>
      </c>
      <c r="AB13" s="34">
        <f t="shared" si="12"/>
        <v>0</v>
      </c>
      <c r="AC13" s="35">
        <f t="shared" si="13"/>
        <v>0</v>
      </c>
      <c r="AD13" s="34">
        <f t="shared" si="14"/>
        <v>0</v>
      </c>
      <c r="AE13" s="35">
        <f t="shared" si="15"/>
        <v>0</v>
      </c>
      <c r="AF13" s="34">
        <f t="shared" si="16"/>
        <v>0</v>
      </c>
      <c r="AG13" s="35">
        <f t="shared" si="17"/>
        <v>0</v>
      </c>
      <c r="AH13" s="34">
        <f t="shared" si="18"/>
        <v>0</v>
      </c>
      <c r="AI13" s="35">
        <f t="shared" si="19"/>
        <v>0</v>
      </c>
      <c r="AJ13" s="34">
        <f t="shared" si="20"/>
        <v>0</v>
      </c>
      <c r="AK13" s="35">
        <f t="shared" si="21"/>
        <v>0</v>
      </c>
      <c r="AL13" s="34">
        <f t="shared" si="22"/>
        <v>0</v>
      </c>
      <c r="AM13" s="51">
        <f t="shared" si="23"/>
        <v>0</v>
      </c>
      <c r="AN13" s="6"/>
    </row>
    <row r="14" spans="1:40" ht="26.1" customHeight="1">
      <c r="A14" s="21">
        <v>6</v>
      </c>
      <c r="B14" s="2" t="s">
        <v>23</v>
      </c>
      <c r="C14" s="27" t="s">
        <v>54</v>
      </c>
      <c r="D14" s="39"/>
      <c r="E14" s="39" t="s">
        <v>55</v>
      </c>
      <c r="F14" s="39"/>
      <c r="G14" s="39" t="s">
        <v>56</v>
      </c>
      <c r="H14" s="39" t="s">
        <v>41</v>
      </c>
      <c r="I14" s="39" t="s">
        <v>54</v>
      </c>
      <c r="J14" s="39"/>
      <c r="K14" s="39" t="s">
        <v>55</v>
      </c>
      <c r="L14" s="39"/>
      <c r="M14" s="39" t="s">
        <v>56</v>
      </c>
      <c r="N14" s="30"/>
      <c r="O14" s="31"/>
      <c r="P14" s="34">
        <f t="shared" si="0"/>
        <v>0</v>
      </c>
      <c r="Q14" s="35">
        <f t="shared" si="1"/>
        <v>0</v>
      </c>
      <c r="R14" s="34">
        <f t="shared" si="2"/>
        <v>0</v>
      </c>
      <c r="S14" s="35">
        <f t="shared" si="3"/>
        <v>0</v>
      </c>
      <c r="T14" s="34">
        <f t="shared" si="4"/>
        <v>0</v>
      </c>
      <c r="U14" s="35">
        <f t="shared" si="5"/>
        <v>0</v>
      </c>
      <c r="V14" s="34">
        <f t="shared" si="6"/>
        <v>0</v>
      </c>
      <c r="W14" s="35">
        <f t="shared" si="7"/>
        <v>0</v>
      </c>
      <c r="X14" s="34">
        <f t="shared" si="8"/>
        <v>0</v>
      </c>
      <c r="Y14" s="35">
        <f t="shared" si="9"/>
        <v>0</v>
      </c>
      <c r="Z14" s="34">
        <f t="shared" si="10"/>
        <v>0</v>
      </c>
      <c r="AA14" s="35">
        <f t="shared" si="11"/>
        <v>0</v>
      </c>
      <c r="AB14" s="34">
        <f t="shared" si="12"/>
        <v>0</v>
      </c>
      <c r="AC14" s="35">
        <f t="shared" si="13"/>
        <v>0</v>
      </c>
      <c r="AD14" s="34">
        <f t="shared" si="14"/>
        <v>0</v>
      </c>
      <c r="AE14" s="35">
        <f t="shared" si="15"/>
        <v>0</v>
      </c>
      <c r="AF14" s="34">
        <f t="shared" si="16"/>
        <v>0</v>
      </c>
      <c r="AG14" s="35">
        <f t="shared" si="17"/>
        <v>0</v>
      </c>
      <c r="AH14" s="34">
        <f t="shared" si="18"/>
        <v>0</v>
      </c>
      <c r="AI14" s="35">
        <f t="shared" si="19"/>
        <v>0</v>
      </c>
      <c r="AJ14" s="34">
        <f t="shared" si="20"/>
        <v>0</v>
      </c>
      <c r="AK14" s="35">
        <f t="shared" si="21"/>
        <v>0</v>
      </c>
      <c r="AL14" s="34">
        <f t="shared" si="22"/>
        <v>0</v>
      </c>
      <c r="AM14" s="51">
        <f t="shared" si="23"/>
        <v>0</v>
      </c>
      <c r="AN14" s="6"/>
    </row>
    <row r="15" spans="1:40" ht="26.1" customHeight="1">
      <c r="A15" s="21">
        <v>7</v>
      </c>
      <c r="B15" s="2" t="s">
        <v>24</v>
      </c>
      <c r="C15" s="27" t="s">
        <v>54</v>
      </c>
      <c r="D15" s="39"/>
      <c r="E15" s="39" t="s">
        <v>55</v>
      </c>
      <c r="F15" s="39"/>
      <c r="G15" s="39" t="s">
        <v>56</v>
      </c>
      <c r="H15" s="39" t="s">
        <v>41</v>
      </c>
      <c r="I15" s="39" t="s">
        <v>54</v>
      </c>
      <c r="J15" s="39"/>
      <c r="K15" s="39" t="s">
        <v>55</v>
      </c>
      <c r="L15" s="39"/>
      <c r="M15" s="39" t="s">
        <v>56</v>
      </c>
      <c r="N15" s="30"/>
      <c r="O15" s="31"/>
      <c r="P15" s="34">
        <f t="shared" si="0"/>
        <v>0</v>
      </c>
      <c r="Q15" s="35">
        <f t="shared" si="1"/>
        <v>0</v>
      </c>
      <c r="R15" s="34">
        <f t="shared" si="2"/>
        <v>0</v>
      </c>
      <c r="S15" s="35">
        <f t="shared" si="3"/>
        <v>0</v>
      </c>
      <c r="T15" s="34">
        <f t="shared" si="4"/>
        <v>0</v>
      </c>
      <c r="U15" s="35">
        <f t="shared" si="5"/>
        <v>0</v>
      </c>
      <c r="V15" s="34">
        <f t="shared" si="6"/>
        <v>0</v>
      </c>
      <c r="W15" s="35">
        <f t="shared" si="7"/>
        <v>0</v>
      </c>
      <c r="X15" s="34">
        <f t="shared" si="8"/>
        <v>0</v>
      </c>
      <c r="Y15" s="35">
        <f t="shared" si="9"/>
        <v>0</v>
      </c>
      <c r="Z15" s="34">
        <f t="shared" si="10"/>
        <v>0</v>
      </c>
      <c r="AA15" s="35">
        <f t="shared" si="11"/>
        <v>0</v>
      </c>
      <c r="AB15" s="34">
        <f t="shared" si="12"/>
        <v>0</v>
      </c>
      <c r="AC15" s="35">
        <f t="shared" si="13"/>
        <v>0</v>
      </c>
      <c r="AD15" s="34">
        <f t="shared" si="14"/>
        <v>0</v>
      </c>
      <c r="AE15" s="35">
        <f t="shared" si="15"/>
        <v>0</v>
      </c>
      <c r="AF15" s="34">
        <f t="shared" si="16"/>
        <v>0</v>
      </c>
      <c r="AG15" s="35">
        <f t="shared" si="17"/>
        <v>0</v>
      </c>
      <c r="AH15" s="34">
        <f t="shared" si="18"/>
        <v>0</v>
      </c>
      <c r="AI15" s="35">
        <f t="shared" si="19"/>
        <v>0</v>
      </c>
      <c r="AJ15" s="34">
        <f t="shared" si="20"/>
        <v>0</v>
      </c>
      <c r="AK15" s="35">
        <f t="shared" si="21"/>
        <v>0</v>
      </c>
      <c r="AL15" s="34">
        <f t="shared" si="22"/>
        <v>0</v>
      </c>
      <c r="AM15" s="51">
        <f t="shared" si="23"/>
        <v>0</v>
      </c>
      <c r="AN15" s="6"/>
    </row>
    <row r="16" spans="1:40" ht="26.1" customHeight="1">
      <c r="A16" s="21">
        <v>8</v>
      </c>
      <c r="B16" s="2" t="s">
        <v>25</v>
      </c>
      <c r="C16" s="27" t="s">
        <v>54</v>
      </c>
      <c r="D16" s="39"/>
      <c r="E16" s="39" t="s">
        <v>55</v>
      </c>
      <c r="F16" s="39"/>
      <c r="G16" s="39" t="s">
        <v>56</v>
      </c>
      <c r="H16" s="39" t="s">
        <v>41</v>
      </c>
      <c r="I16" s="39" t="s">
        <v>54</v>
      </c>
      <c r="J16" s="39"/>
      <c r="K16" s="39" t="s">
        <v>55</v>
      </c>
      <c r="L16" s="39"/>
      <c r="M16" s="39" t="s">
        <v>56</v>
      </c>
      <c r="N16" s="30"/>
      <c r="O16" s="31"/>
      <c r="P16" s="34">
        <f t="shared" si="0"/>
        <v>0</v>
      </c>
      <c r="Q16" s="35">
        <f t="shared" si="1"/>
        <v>0</v>
      </c>
      <c r="R16" s="34">
        <f t="shared" si="2"/>
        <v>0</v>
      </c>
      <c r="S16" s="35">
        <f t="shared" si="3"/>
        <v>0</v>
      </c>
      <c r="T16" s="34">
        <f t="shared" si="4"/>
        <v>0</v>
      </c>
      <c r="U16" s="35">
        <f t="shared" si="5"/>
        <v>0</v>
      </c>
      <c r="V16" s="34">
        <f t="shared" si="6"/>
        <v>0</v>
      </c>
      <c r="W16" s="35">
        <f t="shared" si="7"/>
        <v>0</v>
      </c>
      <c r="X16" s="34">
        <f t="shared" si="8"/>
        <v>0</v>
      </c>
      <c r="Y16" s="35">
        <f t="shared" si="9"/>
        <v>0</v>
      </c>
      <c r="Z16" s="34">
        <f t="shared" si="10"/>
        <v>0</v>
      </c>
      <c r="AA16" s="35">
        <f t="shared" si="11"/>
        <v>0</v>
      </c>
      <c r="AB16" s="34">
        <f t="shared" si="12"/>
        <v>0</v>
      </c>
      <c r="AC16" s="35">
        <f t="shared" si="13"/>
        <v>0</v>
      </c>
      <c r="AD16" s="34">
        <f t="shared" si="14"/>
        <v>0</v>
      </c>
      <c r="AE16" s="35">
        <f t="shared" si="15"/>
        <v>0</v>
      </c>
      <c r="AF16" s="34">
        <f t="shared" si="16"/>
        <v>0</v>
      </c>
      <c r="AG16" s="35">
        <f t="shared" si="17"/>
        <v>0</v>
      </c>
      <c r="AH16" s="34">
        <f t="shared" si="18"/>
        <v>0</v>
      </c>
      <c r="AI16" s="35">
        <f t="shared" si="19"/>
        <v>0</v>
      </c>
      <c r="AJ16" s="34">
        <f t="shared" si="20"/>
        <v>0</v>
      </c>
      <c r="AK16" s="35">
        <f t="shared" si="21"/>
        <v>0</v>
      </c>
      <c r="AL16" s="34">
        <f t="shared" si="22"/>
        <v>0</v>
      </c>
      <c r="AM16" s="51">
        <f t="shared" si="23"/>
        <v>0</v>
      </c>
      <c r="AN16" s="6"/>
    </row>
    <row r="17" spans="1:40" ht="26.1" customHeight="1">
      <c r="A17" s="21">
        <v>9</v>
      </c>
      <c r="B17" s="2" t="s">
        <v>26</v>
      </c>
      <c r="C17" s="27" t="s">
        <v>54</v>
      </c>
      <c r="D17" s="39"/>
      <c r="E17" s="39" t="s">
        <v>55</v>
      </c>
      <c r="F17" s="39"/>
      <c r="G17" s="39" t="s">
        <v>56</v>
      </c>
      <c r="H17" s="39" t="s">
        <v>41</v>
      </c>
      <c r="I17" s="39" t="s">
        <v>54</v>
      </c>
      <c r="J17" s="39"/>
      <c r="K17" s="39" t="s">
        <v>55</v>
      </c>
      <c r="L17" s="39"/>
      <c r="M17" s="39" t="s">
        <v>56</v>
      </c>
      <c r="N17" s="30"/>
      <c r="O17" s="31"/>
      <c r="P17" s="34">
        <f t="shared" si="0"/>
        <v>0</v>
      </c>
      <c r="Q17" s="35">
        <f t="shared" si="1"/>
        <v>0</v>
      </c>
      <c r="R17" s="34">
        <f t="shared" si="2"/>
        <v>0</v>
      </c>
      <c r="S17" s="35">
        <f t="shared" si="3"/>
        <v>0</v>
      </c>
      <c r="T17" s="34">
        <f t="shared" si="4"/>
        <v>0</v>
      </c>
      <c r="U17" s="35">
        <f t="shared" si="5"/>
        <v>0</v>
      </c>
      <c r="V17" s="34">
        <f t="shared" si="6"/>
        <v>0</v>
      </c>
      <c r="W17" s="35">
        <f t="shared" si="7"/>
        <v>0</v>
      </c>
      <c r="X17" s="34">
        <f t="shared" si="8"/>
        <v>0</v>
      </c>
      <c r="Y17" s="35">
        <f t="shared" si="9"/>
        <v>0</v>
      </c>
      <c r="Z17" s="34">
        <f t="shared" si="10"/>
        <v>0</v>
      </c>
      <c r="AA17" s="35">
        <f t="shared" si="11"/>
        <v>0</v>
      </c>
      <c r="AB17" s="34">
        <f t="shared" si="12"/>
        <v>0</v>
      </c>
      <c r="AC17" s="35">
        <f t="shared" si="13"/>
        <v>0</v>
      </c>
      <c r="AD17" s="34">
        <f t="shared" si="14"/>
        <v>0</v>
      </c>
      <c r="AE17" s="35">
        <f t="shared" si="15"/>
        <v>0</v>
      </c>
      <c r="AF17" s="34">
        <f t="shared" si="16"/>
        <v>0</v>
      </c>
      <c r="AG17" s="35">
        <f t="shared" si="17"/>
        <v>0</v>
      </c>
      <c r="AH17" s="34">
        <f t="shared" si="18"/>
        <v>0</v>
      </c>
      <c r="AI17" s="35">
        <f t="shared" si="19"/>
        <v>0</v>
      </c>
      <c r="AJ17" s="34">
        <f t="shared" si="20"/>
        <v>0</v>
      </c>
      <c r="AK17" s="35">
        <f t="shared" si="21"/>
        <v>0</v>
      </c>
      <c r="AL17" s="34">
        <f t="shared" si="22"/>
        <v>0</v>
      </c>
      <c r="AM17" s="51">
        <f t="shared" si="23"/>
        <v>0</v>
      </c>
      <c r="AN17" s="6"/>
    </row>
    <row r="18" spans="1:40" ht="26.1" customHeight="1">
      <c r="A18" s="21">
        <v>10</v>
      </c>
      <c r="B18" s="2" t="s">
        <v>27</v>
      </c>
      <c r="C18" s="27" t="s">
        <v>54</v>
      </c>
      <c r="D18" s="39"/>
      <c r="E18" s="39" t="s">
        <v>55</v>
      </c>
      <c r="F18" s="39"/>
      <c r="G18" s="39" t="s">
        <v>56</v>
      </c>
      <c r="H18" s="39" t="s">
        <v>41</v>
      </c>
      <c r="I18" s="39" t="s">
        <v>54</v>
      </c>
      <c r="J18" s="39"/>
      <c r="K18" s="39" t="s">
        <v>55</v>
      </c>
      <c r="L18" s="39"/>
      <c r="M18" s="39" t="s">
        <v>56</v>
      </c>
      <c r="N18" s="30"/>
      <c r="O18" s="31"/>
      <c r="P18" s="34">
        <f t="shared" si="0"/>
        <v>0</v>
      </c>
      <c r="Q18" s="35">
        <f t="shared" si="1"/>
        <v>0</v>
      </c>
      <c r="R18" s="34">
        <f t="shared" si="2"/>
        <v>0</v>
      </c>
      <c r="S18" s="35">
        <f t="shared" si="3"/>
        <v>0</v>
      </c>
      <c r="T18" s="34">
        <f t="shared" si="4"/>
        <v>0</v>
      </c>
      <c r="U18" s="35">
        <f t="shared" si="5"/>
        <v>0</v>
      </c>
      <c r="V18" s="34">
        <f t="shared" si="6"/>
        <v>0</v>
      </c>
      <c r="W18" s="35">
        <f t="shared" si="7"/>
        <v>0</v>
      </c>
      <c r="X18" s="34">
        <f t="shared" si="8"/>
        <v>0</v>
      </c>
      <c r="Y18" s="35">
        <f t="shared" si="9"/>
        <v>0</v>
      </c>
      <c r="Z18" s="34">
        <f t="shared" si="10"/>
        <v>0</v>
      </c>
      <c r="AA18" s="35">
        <f t="shared" si="11"/>
        <v>0</v>
      </c>
      <c r="AB18" s="34">
        <f t="shared" si="12"/>
        <v>0</v>
      </c>
      <c r="AC18" s="35">
        <f t="shared" si="13"/>
        <v>0</v>
      </c>
      <c r="AD18" s="34">
        <f t="shared" si="14"/>
        <v>0</v>
      </c>
      <c r="AE18" s="35">
        <f t="shared" si="15"/>
        <v>0</v>
      </c>
      <c r="AF18" s="34">
        <f t="shared" si="16"/>
        <v>0</v>
      </c>
      <c r="AG18" s="35">
        <f t="shared" si="17"/>
        <v>0</v>
      </c>
      <c r="AH18" s="34">
        <f t="shared" si="18"/>
        <v>0</v>
      </c>
      <c r="AI18" s="35">
        <f t="shared" si="19"/>
        <v>0</v>
      </c>
      <c r="AJ18" s="34">
        <f t="shared" si="20"/>
        <v>0</v>
      </c>
      <c r="AK18" s="35">
        <f t="shared" si="21"/>
        <v>0</v>
      </c>
      <c r="AL18" s="34">
        <f t="shared" si="22"/>
        <v>0</v>
      </c>
      <c r="AM18" s="51">
        <f t="shared" si="23"/>
        <v>0</v>
      </c>
      <c r="AN18" s="6"/>
    </row>
    <row r="19" spans="1:40" ht="26.1" customHeight="1">
      <c r="A19" s="21">
        <v>11</v>
      </c>
      <c r="B19" s="2" t="s">
        <v>28</v>
      </c>
      <c r="C19" s="27" t="s">
        <v>54</v>
      </c>
      <c r="D19" s="39"/>
      <c r="E19" s="39" t="s">
        <v>55</v>
      </c>
      <c r="F19" s="39"/>
      <c r="G19" s="39" t="s">
        <v>56</v>
      </c>
      <c r="H19" s="39" t="s">
        <v>41</v>
      </c>
      <c r="I19" s="39" t="s">
        <v>54</v>
      </c>
      <c r="J19" s="39"/>
      <c r="K19" s="39" t="s">
        <v>55</v>
      </c>
      <c r="L19" s="39"/>
      <c r="M19" s="39" t="s">
        <v>56</v>
      </c>
      <c r="N19" s="30"/>
      <c r="O19" s="31"/>
      <c r="P19" s="34">
        <f t="shared" si="0"/>
        <v>0</v>
      </c>
      <c r="Q19" s="35">
        <f t="shared" si="1"/>
        <v>0</v>
      </c>
      <c r="R19" s="34">
        <f t="shared" si="2"/>
        <v>0</v>
      </c>
      <c r="S19" s="35">
        <f t="shared" si="3"/>
        <v>0</v>
      </c>
      <c r="T19" s="34">
        <f t="shared" si="4"/>
        <v>0</v>
      </c>
      <c r="U19" s="35">
        <f t="shared" si="5"/>
        <v>0</v>
      </c>
      <c r="V19" s="34">
        <f t="shared" si="6"/>
        <v>0</v>
      </c>
      <c r="W19" s="35">
        <f t="shared" si="7"/>
        <v>0</v>
      </c>
      <c r="X19" s="34">
        <f t="shared" si="8"/>
        <v>0</v>
      </c>
      <c r="Y19" s="35">
        <f t="shared" si="9"/>
        <v>0</v>
      </c>
      <c r="Z19" s="34">
        <f t="shared" si="10"/>
        <v>0</v>
      </c>
      <c r="AA19" s="35">
        <f t="shared" si="11"/>
        <v>0</v>
      </c>
      <c r="AB19" s="34">
        <f t="shared" si="12"/>
        <v>0</v>
      </c>
      <c r="AC19" s="35">
        <f t="shared" si="13"/>
        <v>0</v>
      </c>
      <c r="AD19" s="34">
        <f t="shared" si="14"/>
        <v>0</v>
      </c>
      <c r="AE19" s="35">
        <f t="shared" si="15"/>
        <v>0</v>
      </c>
      <c r="AF19" s="34">
        <f t="shared" si="16"/>
        <v>0</v>
      </c>
      <c r="AG19" s="35">
        <f t="shared" si="17"/>
        <v>0</v>
      </c>
      <c r="AH19" s="34">
        <f t="shared" si="18"/>
        <v>0</v>
      </c>
      <c r="AI19" s="35">
        <f t="shared" si="19"/>
        <v>0</v>
      </c>
      <c r="AJ19" s="34">
        <f t="shared" si="20"/>
        <v>0</v>
      </c>
      <c r="AK19" s="35">
        <f t="shared" si="21"/>
        <v>0</v>
      </c>
      <c r="AL19" s="34">
        <f t="shared" si="22"/>
        <v>0</v>
      </c>
      <c r="AM19" s="51">
        <f t="shared" si="23"/>
        <v>0</v>
      </c>
      <c r="AN19" s="6"/>
    </row>
    <row r="20" spans="1:40" ht="26.1" customHeight="1">
      <c r="A20" s="21">
        <v>12</v>
      </c>
      <c r="B20" s="2" t="s">
        <v>29</v>
      </c>
      <c r="C20" s="27" t="s">
        <v>54</v>
      </c>
      <c r="D20" s="39"/>
      <c r="E20" s="39" t="s">
        <v>55</v>
      </c>
      <c r="F20" s="39"/>
      <c r="G20" s="39" t="s">
        <v>56</v>
      </c>
      <c r="H20" s="39" t="s">
        <v>41</v>
      </c>
      <c r="I20" s="39" t="s">
        <v>54</v>
      </c>
      <c r="J20" s="39"/>
      <c r="K20" s="39" t="s">
        <v>55</v>
      </c>
      <c r="L20" s="39"/>
      <c r="M20" s="39" t="s">
        <v>56</v>
      </c>
      <c r="N20" s="30"/>
      <c r="O20" s="31"/>
      <c r="P20" s="34">
        <f t="shared" si="0"/>
        <v>0</v>
      </c>
      <c r="Q20" s="35">
        <f t="shared" si="1"/>
        <v>0</v>
      </c>
      <c r="R20" s="34">
        <f t="shared" si="2"/>
        <v>0</v>
      </c>
      <c r="S20" s="35">
        <f t="shared" si="3"/>
        <v>0</v>
      </c>
      <c r="T20" s="34">
        <f t="shared" si="4"/>
        <v>0</v>
      </c>
      <c r="U20" s="35">
        <f t="shared" si="5"/>
        <v>0</v>
      </c>
      <c r="V20" s="34">
        <f t="shared" si="6"/>
        <v>0</v>
      </c>
      <c r="W20" s="35">
        <f t="shared" si="7"/>
        <v>0</v>
      </c>
      <c r="X20" s="34">
        <f t="shared" si="8"/>
        <v>0</v>
      </c>
      <c r="Y20" s="35">
        <f t="shared" si="9"/>
        <v>0</v>
      </c>
      <c r="Z20" s="34">
        <f t="shared" si="10"/>
        <v>0</v>
      </c>
      <c r="AA20" s="35">
        <f t="shared" si="11"/>
        <v>0</v>
      </c>
      <c r="AB20" s="34">
        <f t="shared" si="12"/>
        <v>0</v>
      </c>
      <c r="AC20" s="35">
        <f t="shared" si="13"/>
        <v>0</v>
      </c>
      <c r="AD20" s="34">
        <f t="shared" si="14"/>
        <v>0</v>
      </c>
      <c r="AE20" s="35">
        <f t="shared" si="15"/>
        <v>0</v>
      </c>
      <c r="AF20" s="34">
        <f t="shared" si="16"/>
        <v>0</v>
      </c>
      <c r="AG20" s="35">
        <f t="shared" si="17"/>
        <v>0</v>
      </c>
      <c r="AH20" s="34">
        <f t="shared" si="18"/>
        <v>0</v>
      </c>
      <c r="AI20" s="35">
        <f t="shared" si="19"/>
        <v>0</v>
      </c>
      <c r="AJ20" s="34">
        <f t="shared" si="20"/>
        <v>0</v>
      </c>
      <c r="AK20" s="35">
        <f t="shared" si="21"/>
        <v>0</v>
      </c>
      <c r="AL20" s="34">
        <f t="shared" si="22"/>
        <v>0</v>
      </c>
      <c r="AM20" s="51">
        <f t="shared" si="23"/>
        <v>0</v>
      </c>
      <c r="AN20" s="6"/>
    </row>
    <row r="21" spans="1:40" ht="26.1" customHeight="1">
      <c r="A21" s="21">
        <v>13</v>
      </c>
      <c r="B21" s="2" t="s">
        <v>30</v>
      </c>
      <c r="C21" s="27" t="s">
        <v>54</v>
      </c>
      <c r="D21" s="39"/>
      <c r="E21" s="39" t="s">
        <v>55</v>
      </c>
      <c r="F21" s="39"/>
      <c r="G21" s="39" t="s">
        <v>56</v>
      </c>
      <c r="H21" s="39" t="s">
        <v>41</v>
      </c>
      <c r="I21" s="39" t="s">
        <v>54</v>
      </c>
      <c r="J21" s="39"/>
      <c r="K21" s="39" t="s">
        <v>55</v>
      </c>
      <c r="L21" s="39"/>
      <c r="M21" s="39" t="s">
        <v>56</v>
      </c>
      <c r="N21" s="30"/>
      <c r="O21" s="31"/>
      <c r="P21" s="34">
        <f t="shared" si="0"/>
        <v>0</v>
      </c>
      <c r="Q21" s="35">
        <f t="shared" si="1"/>
        <v>0</v>
      </c>
      <c r="R21" s="34">
        <f t="shared" si="2"/>
        <v>0</v>
      </c>
      <c r="S21" s="35">
        <f t="shared" si="3"/>
        <v>0</v>
      </c>
      <c r="T21" s="34">
        <f t="shared" si="4"/>
        <v>0</v>
      </c>
      <c r="U21" s="35">
        <f t="shared" si="5"/>
        <v>0</v>
      </c>
      <c r="V21" s="34">
        <f t="shared" si="6"/>
        <v>0</v>
      </c>
      <c r="W21" s="35">
        <f t="shared" si="7"/>
        <v>0</v>
      </c>
      <c r="X21" s="34">
        <f t="shared" si="8"/>
        <v>0</v>
      </c>
      <c r="Y21" s="35">
        <f t="shared" si="9"/>
        <v>0</v>
      </c>
      <c r="Z21" s="34">
        <f t="shared" si="10"/>
        <v>0</v>
      </c>
      <c r="AA21" s="35">
        <f t="shared" si="11"/>
        <v>0</v>
      </c>
      <c r="AB21" s="34">
        <f t="shared" si="12"/>
        <v>0</v>
      </c>
      <c r="AC21" s="35">
        <f t="shared" si="13"/>
        <v>0</v>
      </c>
      <c r="AD21" s="34">
        <f t="shared" si="14"/>
        <v>0</v>
      </c>
      <c r="AE21" s="35">
        <f t="shared" si="15"/>
        <v>0</v>
      </c>
      <c r="AF21" s="34">
        <f t="shared" si="16"/>
        <v>0</v>
      </c>
      <c r="AG21" s="35">
        <f t="shared" si="17"/>
        <v>0</v>
      </c>
      <c r="AH21" s="34">
        <f t="shared" si="18"/>
        <v>0</v>
      </c>
      <c r="AI21" s="35">
        <f t="shared" si="19"/>
        <v>0</v>
      </c>
      <c r="AJ21" s="34">
        <f t="shared" si="20"/>
        <v>0</v>
      </c>
      <c r="AK21" s="35">
        <f t="shared" si="21"/>
        <v>0</v>
      </c>
      <c r="AL21" s="34">
        <f t="shared" si="22"/>
        <v>0</v>
      </c>
      <c r="AM21" s="51">
        <f t="shared" si="23"/>
        <v>0</v>
      </c>
      <c r="AN21" s="6"/>
    </row>
    <row r="22" spans="1:40" ht="26.1" customHeight="1">
      <c r="A22" s="21">
        <v>14</v>
      </c>
      <c r="B22" s="2" t="s">
        <v>31</v>
      </c>
      <c r="C22" s="27" t="s">
        <v>54</v>
      </c>
      <c r="D22" s="39"/>
      <c r="E22" s="39" t="s">
        <v>55</v>
      </c>
      <c r="F22" s="39"/>
      <c r="G22" s="39" t="s">
        <v>56</v>
      </c>
      <c r="H22" s="39" t="s">
        <v>41</v>
      </c>
      <c r="I22" s="39" t="s">
        <v>54</v>
      </c>
      <c r="J22" s="39"/>
      <c r="K22" s="39" t="s">
        <v>55</v>
      </c>
      <c r="L22" s="39"/>
      <c r="M22" s="39" t="s">
        <v>56</v>
      </c>
      <c r="N22" s="30"/>
      <c r="O22" s="31"/>
      <c r="P22" s="34">
        <f t="shared" si="0"/>
        <v>0</v>
      </c>
      <c r="Q22" s="35">
        <f t="shared" si="1"/>
        <v>0</v>
      </c>
      <c r="R22" s="34">
        <f t="shared" si="2"/>
        <v>0</v>
      </c>
      <c r="S22" s="35">
        <f t="shared" si="3"/>
        <v>0</v>
      </c>
      <c r="T22" s="34">
        <f t="shared" si="4"/>
        <v>0</v>
      </c>
      <c r="U22" s="35">
        <f t="shared" si="5"/>
        <v>0</v>
      </c>
      <c r="V22" s="34">
        <f t="shared" si="6"/>
        <v>0</v>
      </c>
      <c r="W22" s="35">
        <f t="shared" si="7"/>
        <v>0</v>
      </c>
      <c r="X22" s="34">
        <f t="shared" si="8"/>
        <v>0</v>
      </c>
      <c r="Y22" s="35">
        <f t="shared" si="9"/>
        <v>0</v>
      </c>
      <c r="Z22" s="34">
        <f t="shared" si="10"/>
        <v>0</v>
      </c>
      <c r="AA22" s="35">
        <f t="shared" si="11"/>
        <v>0</v>
      </c>
      <c r="AB22" s="34">
        <f t="shared" si="12"/>
        <v>0</v>
      </c>
      <c r="AC22" s="35">
        <f t="shared" si="13"/>
        <v>0</v>
      </c>
      <c r="AD22" s="34">
        <f t="shared" si="14"/>
        <v>0</v>
      </c>
      <c r="AE22" s="35">
        <f t="shared" si="15"/>
        <v>0</v>
      </c>
      <c r="AF22" s="34">
        <f t="shared" si="16"/>
        <v>0</v>
      </c>
      <c r="AG22" s="35">
        <f t="shared" si="17"/>
        <v>0</v>
      </c>
      <c r="AH22" s="34">
        <f t="shared" si="18"/>
        <v>0</v>
      </c>
      <c r="AI22" s="35">
        <f t="shared" si="19"/>
        <v>0</v>
      </c>
      <c r="AJ22" s="34">
        <f t="shared" si="20"/>
        <v>0</v>
      </c>
      <c r="AK22" s="35">
        <f t="shared" si="21"/>
        <v>0</v>
      </c>
      <c r="AL22" s="34">
        <f t="shared" si="22"/>
        <v>0</v>
      </c>
      <c r="AM22" s="51">
        <f t="shared" si="23"/>
        <v>0</v>
      </c>
      <c r="AN22" s="6"/>
    </row>
    <row r="23" spans="1:40" ht="26.1" customHeight="1">
      <c r="A23" s="21">
        <v>15</v>
      </c>
      <c r="B23" s="2" t="s">
        <v>32</v>
      </c>
      <c r="C23" s="27" t="s">
        <v>54</v>
      </c>
      <c r="D23" s="39"/>
      <c r="E23" s="39" t="s">
        <v>55</v>
      </c>
      <c r="F23" s="39"/>
      <c r="G23" s="39" t="s">
        <v>56</v>
      </c>
      <c r="H23" s="39" t="s">
        <v>41</v>
      </c>
      <c r="I23" s="39" t="s">
        <v>54</v>
      </c>
      <c r="J23" s="39"/>
      <c r="K23" s="39" t="s">
        <v>55</v>
      </c>
      <c r="L23" s="39"/>
      <c r="M23" s="39" t="s">
        <v>56</v>
      </c>
      <c r="N23" s="30"/>
      <c r="O23" s="31"/>
      <c r="P23" s="34">
        <f t="shared" si="0"/>
        <v>0</v>
      </c>
      <c r="Q23" s="35">
        <f t="shared" si="1"/>
        <v>0</v>
      </c>
      <c r="R23" s="34">
        <f t="shared" si="2"/>
        <v>0</v>
      </c>
      <c r="S23" s="35">
        <f t="shared" si="3"/>
        <v>0</v>
      </c>
      <c r="T23" s="34">
        <f t="shared" si="4"/>
        <v>0</v>
      </c>
      <c r="U23" s="35">
        <f t="shared" si="5"/>
        <v>0</v>
      </c>
      <c r="V23" s="34">
        <f t="shared" si="6"/>
        <v>0</v>
      </c>
      <c r="W23" s="35">
        <f t="shared" si="7"/>
        <v>0</v>
      </c>
      <c r="X23" s="34">
        <f t="shared" si="8"/>
        <v>0</v>
      </c>
      <c r="Y23" s="35">
        <f t="shared" si="9"/>
        <v>0</v>
      </c>
      <c r="Z23" s="34">
        <f t="shared" si="10"/>
        <v>0</v>
      </c>
      <c r="AA23" s="35">
        <f t="shared" si="11"/>
        <v>0</v>
      </c>
      <c r="AB23" s="34">
        <f t="shared" si="12"/>
        <v>0</v>
      </c>
      <c r="AC23" s="35">
        <f t="shared" si="13"/>
        <v>0</v>
      </c>
      <c r="AD23" s="34">
        <f t="shared" si="14"/>
        <v>0</v>
      </c>
      <c r="AE23" s="35">
        <f t="shared" si="15"/>
        <v>0</v>
      </c>
      <c r="AF23" s="34">
        <f t="shared" si="16"/>
        <v>0</v>
      </c>
      <c r="AG23" s="35">
        <f t="shared" si="17"/>
        <v>0</v>
      </c>
      <c r="AH23" s="34">
        <f t="shared" si="18"/>
        <v>0</v>
      </c>
      <c r="AI23" s="35">
        <f t="shared" si="19"/>
        <v>0</v>
      </c>
      <c r="AJ23" s="34">
        <f t="shared" si="20"/>
        <v>0</v>
      </c>
      <c r="AK23" s="35">
        <f t="shared" si="21"/>
        <v>0</v>
      </c>
      <c r="AL23" s="34">
        <f t="shared" si="22"/>
        <v>0</v>
      </c>
      <c r="AM23" s="51">
        <f t="shared" si="23"/>
        <v>0</v>
      </c>
      <c r="AN23" s="6"/>
    </row>
    <row r="24" spans="1:40" ht="26.1" customHeight="1">
      <c r="A24" s="21">
        <v>16</v>
      </c>
      <c r="B24" s="2" t="s">
        <v>33</v>
      </c>
      <c r="C24" s="27" t="s">
        <v>54</v>
      </c>
      <c r="D24" s="39"/>
      <c r="E24" s="39" t="s">
        <v>55</v>
      </c>
      <c r="F24" s="39"/>
      <c r="G24" s="39" t="s">
        <v>56</v>
      </c>
      <c r="H24" s="39" t="s">
        <v>41</v>
      </c>
      <c r="I24" s="39" t="s">
        <v>54</v>
      </c>
      <c r="J24" s="39"/>
      <c r="K24" s="39" t="s">
        <v>55</v>
      </c>
      <c r="L24" s="39"/>
      <c r="M24" s="39" t="s">
        <v>56</v>
      </c>
      <c r="N24" s="30"/>
      <c r="O24" s="31"/>
      <c r="P24" s="34">
        <f t="shared" si="0"/>
        <v>0</v>
      </c>
      <c r="Q24" s="35">
        <f t="shared" si="1"/>
        <v>0</v>
      </c>
      <c r="R24" s="34">
        <f t="shared" si="2"/>
        <v>0</v>
      </c>
      <c r="S24" s="35">
        <f t="shared" si="3"/>
        <v>0</v>
      </c>
      <c r="T24" s="34">
        <f t="shared" si="4"/>
        <v>0</v>
      </c>
      <c r="U24" s="35">
        <f t="shared" si="5"/>
        <v>0</v>
      </c>
      <c r="V24" s="34">
        <f t="shared" si="6"/>
        <v>0</v>
      </c>
      <c r="W24" s="35">
        <f t="shared" si="7"/>
        <v>0</v>
      </c>
      <c r="X24" s="34">
        <f t="shared" si="8"/>
        <v>0</v>
      </c>
      <c r="Y24" s="35">
        <f t="shared" si="9"/>
        <v>0</v>
      </c>
      <c r="Z24" s="34">
        <f t="shared" si="10"/>
        <v>0</v>
      </c>
      <c r="AA24" s="35">
        <f t="shared" si="11"/>
        <v>0</v>
      </c>
      <c r="AB24" s="34">
        <f t="shared" si="12"/>
        <v>0</v>
      </c>
      <c r="AC24" s="35">
        <f t="shared" si="13"/>
        <v>0</v>
      </c>
      <c r="AD24" s="34">
        <f t="shared" si="14"/>
        <v>0</v>
      </c>
      <c r="AE24" s="35">
        <f t="shared" si="15"/>
        <v>0</v>
      </c>
      <c r="AF24" s="34">
        <f t="shared" si="16"/>
        <v>0</v>
      </c>
      <c r="AG24" s="35">
        <f t="shared" si="17"/>
        <v>0</v>
      </c>
      <c r="AH24" s="34">
        <f t="shared" si="18"/>
        <v>0</v>
      </c>
      <c r="AI24" s="35">
        <f t="shared" si="19"/>
        <v>0</v>
      </c>
      <c r="AJ24" s="34">
        <f t="shared" si="20"/>
        <v>0</v>
      </c>
      <c r="AK24" s="35">
        <f t="shared" si="21"/>
        <v>0</v>
      </c>
      <c r="AL24" s="34">
        <f t="shared" si="22"/>
        <v>0</v>
      </c>
      <c r="AM24" s="51">
        <f t="shared" si="23"/>
        <v>0</v>
      </c>
      <c r="AN24" s="6"/>
    </row>
    <row r="25" spans="1:40" ht="26.1" customHeight="1">
      <c r="A25" s="21">
        <v>17</v>
      </c>
      <c r="B25" s="2" t="s">
        <v>34</v>
      </c>
      <c r="C25" s="27" t="s">
        <v>54</v>
      </c>
      <c r="D25" s="39"/>
      <c r="E25" s="39" t="s">
        <v>55</v>
      </c>
      <c r="F25" s="39"/>
      <c r="G25" s="39" t="s">
        <v>56</v>
      </c>
      <c r="H25" s="39" t="s">
        <v>41</v>
      </c>
      <c r="I25" s="39" t="s">
        <v>54</v>
      </c>
      <c r="J25" s="39"/>
      <c r="K25" s="39" t="s">
        <v>55</v>
      </c>
      <c r="L25" s="39"/>
      <c r="M25" s="39" t="s">
        <v>56</v>
      </c>
      <c r="N25" s="30"/>
      <c r="O25" s="31"/>
      <c r="P25" s="34">
        <f t="shared" si="0"/>
        <v>0</v>
      </c>
      <c r="Q25" s="35">
        <f t="shared" si="1"/>
        <v>0</v>
      </c>
      <c r="R25" s="34">
        <f t="shared" si="2"/>
        <v>0</v>
      </c>
      <c r="S25" s="35">
        <f t="shared" si="3"/>
        <v>0</v>
      </c>
      <c r="T25" s="34">
        <f t="shared" si="4"/>
        <v>0</v>
      </c>
      <c r="U25" s="35">
        <f t="shared" si="5"/>
        <v>0</v>
      </c>
      <c r="V25" s="34">
        <f t="shared" si="6"/>
        <v>0</v>
      </c>
      <c r="W25" s="35">
        <f t="shared" si="7"/>
        <v>0</v>
      </c>
      <c r="X25" s="34">
        <f>IF(AND($D25=27,$F25&lt;=8,$J25=27,$L25&gt;=8),$N25,IF(AND($D25=27,$F25&lt;=8,$J25=28,$L25&lt;=3),$N25,0))</f>
        <v>0</v>
      </c>
      <c r="Y25" s="35">
        <f t="shared" si="9"/>
        <v>0</v>
      </c>
      <c r="Z25" s="34">
        <f t="shared" si="10"/>
        <v>0</v>
      </c>
      <c r="AA25" s="35">
        <f t="shared" si="11"/>
        <v>0</v>
      </c>
      <c r="AB25" s="34">
        <f t="shared" si="12"/>
        <v>0</v>
      </c>
      <c r="AC25" s="35">
        <f t="shared" si="13"/>
        <v>0</v>
      </c>
      <c r="AD25" s="34">
        <f t="shared" si="14"/>
        <v>0</v>
      </c>
      <c r="AE25" s="35">
        <f t="shared" si="15"/>
        <v>0</v>
      </c>
      <c r="AF25" s="34">
        <f t="shared" si="16"/>
        <v>0</v>
      </c>
      <c r="AG25" s="35">
        <f t="shared" si="17"/>
        <v>0</v>
      </c>
      <c r="AH25" s="34">
        <f t="shared" si="18"/>
        <v>0</v>
      </c>
      <c r="AI25" s="35">
        <f t="shared" si="19"/>
        <v>0</v>
      </c>
      <c r="AJ25" s="34">
        <f t="shared" si="20"/>
        <v>0</v>
      </c>
      <c r="AK25" s="35">
        <f t="shared" si="21"/>
        <v>0</v>
      </c>
      <c r="AL25" s="34">
        <f t="shared" si="22"/>
        <v>0</v>
      </c>
      <c r="AM25" s="51">
        <f t="shared" si="23"/>
        <v>0</v>
      </c>
      <c r="AN25" s="6"/>
    </row>
    <row r="26" spans="1:40" ht="26.1" customHeight="1">
      <c r="A26" s="21">
        <v>18</v>
      </c>
      <c r="B26" s="2" t="s">
        <v>35</v>
      </c>
      <c r="C26" s="27" t="s">
        <v>54</v>
      </c>
      <c r="D26" s="39"/>
      <c r="E26" s="39" t="s">
        <v>55</v>
      </c>
      <c r="F26" s="39"/>
      <c r="G26" s="39" t="s">
        <v>56</v>
      </c>
      <c r="H26" s="39" t="s">
        <v>41</v>
      </c>
      <c r="I26" s="39" t="s">
        <v>54</v>
      </c>
      <c r="J26" s="39"/>
      <c r="K26" s="39" t="s">
        <v>55</v>
      </c>
      <c r="L26" s="39"/>
      <c r="M26" s="39" t="s">
        <v>56</v>
      </c>
      <c r="N26" s="30"/>
      <c r="O26" s="31"/>
      <c r="P26" s="34">
        <f t="shared" si="0"/>
        <v>0</v>
      </c>
      <c r="Q26" s="35">
        <f t="shared" si="1"/>
        <v>0</v>
      </c>
      <c r="R26" s="34">
        <f t="shared" si="2"/>
        <v>0</v>
      </c>
      <c r="S26" s="35">
        <f t="shared" si="3"/>
        <v>0</v>
      </c>
      <c r="T26" s="34">
        <f t="shared" si="4"/>
        <v>0</v>
      </c>
      <c r="U26" s="35">
        <f t="shared" si="5"/>
        <v>0</v>
      </c>
      <c r="V26" s="34">
        <f t="shared" si="6"/>
        <v>0</v>
      </c>
      <c r="W26" s="35">
        <f t="shared" si="7"/>
        <v>0</v>
      </c>
      <c r="X26" s="34">
        <f t="shared" si="8"/>
        <v>0</v>
      </c>
      <c r="Y26" s="35">
        <f t="shared" si="9"/>
        <v>0</v>
      </c>
      <c r="Z26" s="34">
        <f t="shared" si="10"/>
        <v>0</v>
      </c>
      <c r="AA26" s="35">
        <f t="shared" si="11"/>
        <v>0</v>
      </c>
      <c r="AB26" s="34">
        <f t="shared" si="12"/>
        <v>0</v>
      </c>
      <c r="AC26" s="35">
        <f t="shared" si="13"/>
        <v>0</v>
      </c>
      <c r="AD26" s="34">
        <f t="shared" si="14"/>
        <v>0</v>
      </c>
      <c r="AE26" s="35">
        <f t="shared" si="15"/>
        <v>0</v>
      </c>
      <c r="AF26" s="34">
        <f t="shared" si="16"/>
        <v>0</v>
      </c>
      <c r="AG26" s="35">
        <f t="shared" si="17"/>
        <v>0</v>
      </c>
      <c r="AH26" s="34">
        <f t="shared" si="18"/>
        <v>0</v>
      </c>
      <c r="AI26" s="35">
        <f t="shared" si="19"/>
        <v>0</v>
      </c>
      <c r="AJ26" s="34">
        <f t="shared" si="20"/>
        <v>0</v>
      </c>
      <c r="AK26" s="35">
        <f t="shared" si="21"/>
        <v>0</v>
      </c>
      <c r="AL26" s="34">
        <f t="shared" si="22"/>
        <v>0</v>
      </c>
      <c r="AM26" s="51">
        <f t="shared" si="23"/>
        <v>0</v>
      </c>
      <c r="AN26" s="6"/>
    </row>
    <row r="27" spans="1:40" ht="26.1" customHeight="1">
      <c r="A27" s="21">
        <v>19</v>
      </c>
      <c r="B27" s="2" t="s">
        <v>36</v>
      </c>
      <c r="C27" s="27" t="s">
        <v>54</v>
      </c>
      <c r="D27" s="39"/>
      <c r="E27" s="39" t="s">
        <v>55</v>
      </c>
      <c r="F27" s="39"/>
      <c r="G27" s="39" t="s">
        <v>56</v>
      </c>
      <c r="H27" s="39" t="s">
        <v>41</v>
      </c>
      <c r="I27" s="39" t="s">
        <v>54</v>
      </c>
      <c r="J27" s="39"/>
      <c r="K27" s="39" t="s">
        <v>55</v>
      </c>
      <c r="L27" s="39"/>
      <c r="M27" s="39" t="s">
        <v>56</v>
      </c>
      <c r="N27" s="30"/>
      <c r="O27" s="31"/>
      <c r="P27" s="34">
        <f t="shared" si="0"/>
        <v>0</v>
      </c>
      <c r="Q27" s="35">
        <f t="shared" si="1"/>
        <v>0</v>
      </c>
      <c r="R27" s="34">
        <f t="shared" si="2"/>
        <v>0</v>
      </c>
      <c r="S27" s="35">
        <f t="shared" si="3"/>
        <v>0</v>
      </c>
      <c r="T27" s="34">
        <f t="shared" si="4"/>
        <v>0</v>
      </c>
      <c r="U27" s="35">
        <f t="shared" si="5"/>
        <v>0</v>
      </c>
      <c r="V27" s="34">
        <f t="shared" si="6"/>
        <v>0</v>
      </c>
      <c r="W27" s="35">
        <f t="shared" si="7"/>
        <v>0</v>
      </c>
      <c r="X27" s="34">
        <f t="shared" si="8"/>
        <v>0</v>
      </c>
      <c r="Y27" s="35">
        <f t="shared" si="9"/>
        <v>0</v>
      </c>
      <c r="Z27" s="34">
        <f t="shared" si="10"/>
        <v>0</v>
      </c>
      <c r="AA27" s="35">
        <f t="shared" si="11"/>
        <v>0</v>
      </c>
      <c r="AB27" s="34">
        <f t="shared" si="12"/>
        <v>0</v>
      </c>
      <c r="AC27" s="35">
        <f t="shared" si="13"/>
        <v>0</v>
      </c>
      <c r="AD27" s="34">
        <f t="shared" si="14"/>
        <v>0</v>
      </c>
      <c r="AE27" s="35">
        <f t="shared" si="15"/>
        <v>0</v>
      </c>
      <c r="AF27" s="34">
        <f t="shared" si="16"/>
        <v>0</v>
      </c>
      <c r="AG27" s="35">
        <f t="shared" si="17"/>
        <v>0</v>
      </c>
      <c r="AH27" s="34">
        <f t="shared" si="18"/>
        <v>0</v>
      </c>
      <c r="AI27" s="35">
        <f t="shared" si="19"/>
        <v>0</v>
      </c>
      <c r="AJ27" s="34">
        <f t="shared" si="20"/>
        <v>0</v>
      </c>
      <c r="AK27" s="35">
        <f t="shared" si="21"/>
        <v>0</v>
      </c>
      <c r="AL27" s="34">
        <f t="shared" si="22"/>
        <v>0</v>
      </c>
      <c r="AM27" s="51">
        <f t="shared" si="23"/>
        <v>0</v>
      </c>
      <c r="AN27" s="6"/>
    </row>
    <row r="28" spans="1:40" ht="26.1" customHeight="1" thickBot="1">
      <c r="A28" s="21">
        <v>20</v>
      </c>
      <c r="B28" s="2" t="s">
        <v>37</v>
      </c>
      <c r="C28" s="27" t="s">
        <v>54</v>
      </c>
      <c r="D28" s="39"/>
      <c r="E28" s="39" t="s">
        <v>55</v>
      </c>
      <c r="F28" s="39"/>
      <c r="G28" s="39" t="s">
        <v>56</v>
      </c>
      <c r="H28" s="39" t="s">
        <v>41</v>
      </c>
      <c r="I28" s="39" t="s">
        <v>54</v>
      </c>
      <c r="J28" s="39"/>
      <c r="K28" s="39" t="s">
        <v>55</v>
      </c>
      <c r="L28" s="39"/>
      <c r="M28" s="39" t="s">
        <v>56</v>
      </c>
      <c r="N28" s="32"/>
      <c r="O28" s="33"/>
      <c r="P28" s="52">
        <f t="shared" si="0"/>
        <v>0</v>
      </c>
      <c r="Q28" s="53">
        <f t="shared" si="1"/>
        <v>0</v>
      </c>
      <c r="R28" s="52">
        <f t="shared" si="2"/>
        <v>0</v>
      </c>
      <c r="S28" s="53">
        <f t="shared" si="3"/>
        <v>0</v>
      </c>
      <c r="T28" s="52">
        <f t="shared" si="4"/>
        <v>0</v>
      </c>
      <c r="U28" s="53">
        <f t="shared" si="5"/>
        <v>0</v>
      </c>
      <c r="V28" s="52">
        <f t="shared" si="6"/>
        <v>0</v>
      </c>
      <c r="W28" s="53">
        <f t="shared" si="7"/>
        <v>0</v>
      </c>
      <c r="X28" s="52">
        <f t="shared" si="8"/>
        <v>0</v>
      </c>
      <c r="Y28" s="53">
        <f t="shared" si="9"/>
        <v>0</v>
      </c>
      <c r="Z28" s="52">
        <f t="shared" si="10"/>
        <v>0</v>
      </c>
      <c r="AA28" s="53">
        <f t="shared" si="11"/>
        <v>0</v>
      </c>
      <c r="AB28" s="52">
        <f t="shared" si="12"/>
        <v>0</v>
      </c>
      <c r="AC28" s="53">
        <f t="shared" si="13"/>
        <v>0</v>
      </c>
      <c r="AD28" s="52">
        <f t="shared" si="14"/>
        <v>0</v>
      </c>
      <c r="AE28" s="53">
        <f t="shared" si="15"/>
        <v>0</v>
      </c>
      <c r="AF28" s="52">
        <f t="shared" si="16"/>
        <v>0</v>
      </c>
      <c r="AG28" s="53">
        <f t="shared" si="17"/>
        <v>0</v>
      </c>
      <c r="AH28" s="52">
        <f t="shared" si="18"/>
        <v>0</v>
      </c>
      <c r="AI28" s="53">
        <f t="shared" si="19"/>
        <v>0</v>
      </c>
      <c r="AJ28" s="52">
        <f t="shared" si="20"/>
        <v>0</v>
      </c>
      <c r="AK28" s="53">
        <f t="shared" si="21"/>
        <v>0</v>
      </c>
      <c r="AL28" s="52">
        <f t="shared" si="22"/>
        <v>0</v>
      </c>
      <c r="AM28" s="54">
        <f t="shared" si="23"/>
        <v>0</v>
      </c>
      <c r="AN28" s="6"/>
    </row>
    <row r="29" spans="1:40" ht="26.1" customHeight="1" thickBot="1">
      <c r="A29" s="394" t="s">
        <v>57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6"/>
      <c r="N29" s="397">
        <f>(SUM(N9:N28)*60+SUM(O9:O28))/60</f>
        <v>0</v>
      </c>
      <c r="O29" s="398"/>
      <c r="P29" s="363">
        <f>(SUM(P9:P28)*60+SUM(Q9:Q28))/60</f>
        <v>0</v>
      </c>
      <c r="Q29" s="364"/>
      <c r="R29" s="363">
        <f>(SUM(R9:R28)*60+SUM(S9:S28))/60</f>
        <v>0</v>
      </c>
      <c r="S29" s="364"/>
      <c r="T29" s="363">
        <f>(SUM(T9:T28)*60+SUM(U9:U28))/60</f>
        <v>0</v>
      </c>
      <c r="U29" s="364"/>
      <c r="V29" s="363">
        <f>(SUM(V9:V28)*60+SUM(W9:W28))/60</f>
        <v>0</v>
      </c>
      <c r="W29" s="364"/>
      <c r="X29" s="363">
        <f>(SUM(X9:X28)*60+SUM(Y9:Y28))/60</f>
        <v>0</v>
      </c>
      <c r="Y29" s="364"/>
      <c r="Z29" s="363">
        <f>(SUM(Z9:Z28)*60+SUM(AA9:AA28))/60</f>
        <v>0</v>
      </c>
      <c r="AA29" s="364"/>
      <c r="AB29" s="363">
        <f>(SUM(AB9:AB28)*60+SUM(AC9:AC28))/60</f>
        <v>0</v>
      </c>
      <c r="AC29" s="364"/>
      <c r="AD29" s="363">
        <f>(SUM(AD9:AD28)*60+SUM(AE9:AE28))/60</f>
        <v>0</v>
      </c>
      <c r="AE29" s="364"/>
      <c r="AF29" s="363">
        <f>(SUM(AF9:AF28)*60+SUM(AG9:AG28))/60</f>
        <v>0</v>
      </c>
      <c r="AG29" s="364"/>
      <c r="AH29" s="363">
        <f>(SUM(AH9:AH28)*60+SUM(AI9:AI28))/60</f>
        <v>0</v>
      </c>
      <c r="AI29" s="364"/>
      <c r="AJ29" s="365">
        <f>(SUM(AJ9:AJ28)*60+SUM(AK9:AK28))/60</f>
        <v>0</v>
      </c>
      <c r="AK29" s="364"/>
      <c r="AL29" s="363">
        <f>(SUM(AL9:AL28)*60+SUM(AM9:AM28))/60</f>
        <v>0</v>
      </c>
      <c r="AM29" s="364"/>
      <c r="AN29" s="6"/>
    </row>
    <row r="30" spans="1:40" ht="26.1" customHeight="1" thickBot="1">
      <c r="A30" s="387" t="s">
        <v>58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9"/>
      <c r="N30" s="390">
        <v>173</v>
      </c>
      <c r="O30" s="391"/>
      <c r="P30" s="381">
        <f>$N30</f>
        <v>173</v>
      </c>
      <c r="Q30" s="380"/>
      <c r="R30" s="379">
        <f>$N30</f>
        <v>173</v>
      </c>
      <c r="S30" s="380"/>
      <c r="T30" s="379">
        <f>$N30</f>
        <v>173</v>
      </c>
      <c r="U30" s="380"/>
      <c r="V30" s="379">
        <f>$N30</f>
        <v>173</v>
      </c>
      <c r="W30" s="380"/>
      <c r="X30" s="379">
        <f>$N30</f>
        <v>173</v>
      </c>
      <c r="Y30" s="380"/>
      <c r="Z30" s="379">
        <f>$N30</f>
        <v>173</v>
      </c>
      <c r="AA30" s="380"/>
      <c r="AB30" s="379">
        <f>$N30</f>
        <v>173</v>
      </c>
      <c r="AC30" s="380"/>
      <c r="AD30" s="379">
        <f>$N30</f>
        <v>173</v>
      </c>
      <c r="AE30" s="380"/>
      <c r="AF30" s="379">
        <f>$N30</f>
        <v>173</v>
      </c>
      <c r="AG30" s="380"/>
      <c r="AH30" s="379">
        <f>$N30</f>
        <v>173</v>
      </c>
      <c r="AI30" s="380"/>
      <c r="AJ30" s="381">
        <f>$N30</f>
        <v>173</v>
      </c>
      <c r="AK30" s="380"/>
      <c r="AL30" s="379">
        <f>$N30</f>
        <v>173</v>
      </c>
      <c r="AM30" s="380"/>
      <c r="AN30" s="6"/>
    </row>
    <row r="31" spans="1:40" ht="26.1" customHeight="1">
      <c r="A31" s="382" t="s">
        <v>59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4"/>
      <c r="N31" s="363">
        <f>IF(ISERROR(ROUNDDOWN(N29/N30,1))=FALSE,ROUNDDOWN(N29/N30,1),0)</f>
        <v>0</v>
      </c>
      <c r="O31" s="364"/>
      <c r="P31" s="385">
        <f>IF(ISERROR(ROUNDDOWN(P29/P30,1))=FALSE,ROUNDDOWN(P29/P30,1),0)</f>
        <v>0</v>
      </c>
      <c r="Q31" s="386"/>
      <c r="R31" s="379">
        <f>IF(ISERROR(ROUNDDOWN(R29/R30,1))=FALSE,ROUNDDOWN(R29/R30,1),0)</f>
        <v>0</v>
      </c>
      <c r="S31" s="380"/>
      <c r="T31" s="379">
        <f>IF(ISERROR(ROUNDDOWN(T29/T30,1))=FALSE,ROUNDDOWN(T29/T30,1),0)</f>
        <v>0</v>
      </c>
      <c r="U31" s="380"/>
      <c r="V31" s="379">
        <f>IF(ISERROR(ROUNDDOWN(V29/V30,1))=FALSE,ROUNDDOWN(V29/V30,1),0)</f>
        <v>0</v>
      </c>
      <c r="W31" s="380"/>
      <c r="X31" s="379">
        <f>IF(ISERROR(ROUNDDOWN(X29/X30,1))=FALSE,ROUNDDOWN(X29/X30,1),0)</f>
        <v>0</v>
      </c>
      <c r="Y31" s="380"/>
      <c r="Z31" s="379">
        <f>IF(ISERROR(ROUNDDOWN(Z29/Z30,1))=FALSE,ROUNDDOWN(Z29/Z30,1),0)</f>
        <v>0</v>
      </c>
      <c r="AA31" s="380"/>
      <c r="AB31" s="379">
        <f>IF(ISERROR(ROUNDDOWN(AB29/AB30,1))=FALSE,ROUNDDOWN(AB29/AB30,1),0)</f>
        <v>0</v>
      </c>
      <c r="AC31" s="380"/>
      <c r="AD31" s="379">
        <f>IF(ISERROR(ROUNDDOWN(AD29/AD30,1))=FALSE,ROUNDDOWN(AD29/AD30,1),0)</f>
        <v>0</v>
      </c>
      <c r="AE31" s="380"/>
      <c r="AF31" s="379">
        <f>IF(ISERROR(ROUNDDOWN(AF29/AF30,1))=FALSE,ROUNDDOWN(AF29/AF30,1),0)</f>
        <v>0</v>
      </c>
      <c r="AG31" s="380"/>
      <c r="AH31" s="379">
        <f>IF(ISERROR(ROUNDDOWN(AH29/AH30,1))=FALSE,ROUNDDOWN(AH29/AH30,1),0)</f>
        <v>0</v>
      </c>
      <c r="AI31" s="380"/>
      <c r="AJ31" s="381">
        <f>IF(ISERROR(ROUNDDOWN(AJ29/AJ30,1))=FALSE,ROUNDDOWN(AJ29/AJ30,1),0)</f>
        <v>0</v>
      </c>
      <c r="AK31" s="380"/>
      <c r="AL31" s="379">
        <f>IF(ISERROR(ROUNDDOWN(AL29/AL30,1))=FALSE,ROUNDDOWN(AL29/AL30,1),0)</f>
        <v>0</v>
      </c>
      <c r="AM31" s="380"/>
      <c r="AN31" s="6"/>
    </row>
    <row r="32" spans="1:40">
      <c r="AN32" s="7"/>
    </row>
    <row r="33" spans="4:40">
      <c r="AN33" s="7"/>
    </row>
    <row r="34" spans="4:40">
      <c r="AN34" s="7"/>
    </row>
    <row r="35" spans="4:40">
      <c r="AN35" s="7"/>
    </row>
    <row r="36" spans="4:40">
      <c r="AN36" s="7"/>
    </row>
    <row r="37" spans="4:40">
      <c r="AN37" s="7"/>
    </row>
    <row r="38" spans="4:40">
      <c r="D38" s="1">
        <v>27</v>
      </c>
    </row>
    <row r="39" spans="4:40">
      <c r="D39" s="1">
        <v>28</v>
      </c>
    </row>
    <row r="41" spans="4:40">
      <c r="E41" s="1">
        <v>4</v>
      </c>
    </row>
    <row r="42" spans="4:40">
      <c r="E42" s="1">
        <v>5</v>
      </c>
    </row>
    <row r="43" spans="4:40">
      <c r="E43" s="1">
        <v>6</v>
      </c>
    </row>
    <row r="44" spans="4:40">
      <c r="E44" s="1">
        <v>7</v>
      </c>
    </row>
    <row r="45" spans="4:40">
      <c r="E45" s="1">
        <v>8</v>
      </c>
    </row>
    <row r="46" spans="4:40">
      <c r="E46" s="1">
        <v>9</v>
      </c>
    </row>
    <row r="47" spans="4:40">
      <c r="E47" s="1">
        <v>10</v>
      </c>
    </row>
    <row r="48" spans="4:40">
      <c r="E48" s="1">
        <v>11</v>
      </c>
    </row>
    <row r="49" spans="5:5">
      <c r="E49" s="1">
        <v>12</v>
      </c>
    </row>
    <row r="50" spans="5:5">
      <c r="E50" s="1">
        <v>1</v>
      </c>
    </row>
    <row r="51" spans="5:5">
      <c r="E51" s="1">
        <v>2</v>
      </c>
    </row>
    <row r="52" spans="5:5">
      <c r="E52" s="1">
        <v>3</v>
      </c>
    </row>
  </sheetData>
  <sheetProtection password="CAB1" sheet="1" objects="1" scenarios="1"/>
  <mergeCells count="64">
    <mergeCell ref="A2:B2"/>
    <mergeCell ref="C2:O2"/>
    <mergeCell ref="V2:Y2"/>
    <mergeCell ref="P3:S3"/>
    <mergeCell ref="V3:Y3"/>
    <mergeCell ref="B4:Q4"/>
    <mergeCell ref="V4:Y4"/>
    <mergeCell ref="A6:A8"/>
    <mergeCell ref="B6:B8"/>
    <mergeCell ref="C6:M8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B30:AC30"/>
    <mergeCell ref="AD30:AE30"/>
    <mergeCell ref="A30:M30"/>
    <mergeCell ref="N30:O30"/>
    <mergeCell ref="P30:Q30"/>
    <mergeCell ref="R30:S30"/>
    <mergeCell ref="T30:U30"/>
    <mergeCell ref="AL30:AM30"/>
    <mergeCell ref="A31:M31"/>
    <mergeCell ref="N31:O31"/>
    <mergeCell ref="P31:Q31"/>
    <mergeCell ref="R31:S31"/>
    <mergeCell ref="T31:U31"/>
    <mergeCell ref="AH31:AI31"/>
    <mergeCell ref="AJ31:AK31"/>
    <mergeCell ref="AL31:AM31"/>
    <mergeCell ref="V31:W31"/>
    <mergeCell ref="X31:Y31"/>
    <mergeCell ref="Z31:AA31"/>
    <mergeCell ref="AB31:AC31"/>
    <mergeCell ref="V30:W30"/>
    <mergeCell ref="X30:Y30"/>
    <mergeCell ref="Z30:AA30"/>
    <mergeCell ref="AD31:AE31"/>
    <mergeCell ref="AF31:AG31"/>
    <mergeCell ref="AF30:AG30"/>
    <mergeCell ref="AH30:AI30"/>
    <mergeCell ref="AJ30:AK30"/>
  </mergeCells>
  <phoneticPr fontId="1"/>
  <dataValidations count="2">
    <dataValidation type="list" allowBlank="1" showInputMessage="1" showErrorMessage="1" sqref="D9:D28 J9:J28" xr:uid="{E1249E8D-3CFB-4BE9-9391-1E14CCE09C76}">
      <formula1>$D$38:$D$39</formula1>
    </dataValidation>
    <dataValidation type="list" allowBlank="1" showInputMessage="1" showErrorMessage="1" sqref="F9:F28 L9:L28" xr:uid="{85390F1F-D70A-4422-BA62-1354D1A04A87}">
      <formula1>$E$41:$E$52</formula1>
    </dataValidation>
  </dataValidations>
  <pageMargins left="0.7" right="0.7" top="0.75" bottom="0.75" header="0.3" footer="0.3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【京都市集計用】</vt:lpstr>
      <vt:lpstr>様式１</vt:lpstr>
      <vt:lpstr>様式２（専従の常勤）</vt:lpstr>
      <vt:lpstr>様式３（非専従の常勤＋非常勤）</vt:lpstr>
      <vt:lpstr>Sheet2</vt:lpstr>
      <vt:lpstr>Sheet2!Print_Area</vt:lpstr>
      <vt:lpstr>様式１!Print_Area</vt:lpstr>
      <vt:lpstr>'様式２（専従の常勤）'!Print_Area</vt:lpstr>
      <vt:lpstr>'様式３（非専従の常勤＋非常勤）'!Print_Area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 修</dc:creator>
  <cp:lastModifiedBy>Hiroi</cp:lastModifiedBy>
  <cp:lastPrinted>2021-02-17T00:57:54Z</cp:lastPrinted>
  <dcterms:created xsi:type="dcterms:W3CDTF">2004-04-07T04:46:17Z</dcterms:created>
  <dcterms:modified xsi:type="dcterms:W3CDTF">2026-06-10T03:38:38Z</dcterms:modified>
</cp:coreProperties>
</file>