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ocserve\docserve\free_space(1270010000)\F予算係\付帯事務\予算系\決算統計\R6決算統計\97_【0311〆】R6財政状況資料集\03_作業\"/>
    </mc:Choice>
  </mc:AlternateContent>
  <xr:revisionPtr revIDLastSave="0" documentId="13_ncr:1_{688BE4F3-3FD4-4094-A27B-97EA4B2FFC22}" xr6:coauthVersionLast="47" xr6:coauthVersionMax="47" xr10:uidLastSave="{00000000-0000-0000-0000-000000000000}"/>
  <bookViews>
    <workbookView xWindow="20370" yWindow="-120" windowWidth="29040" windowHeight="16440" tabRatio="7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AU63" i="12" l="1"/>
  <c r="AP63" i="12"/>
  <c r="AF88" i="12" l="1"/>
  <c r="AA69" i="12"/>
  <c r="V69" i="12"/>
  <c r="Q69" i="12"/>
  <c r="DL102" i="12" l="1"/>
  <c r="DG102" i="12"/>
  <c r="DB102" i="12"/>
  <c r="CW102" i="12"/>
  <c r="CR102" i="12"/>
  <c r="BG36" i="10" l="1"/>
  <c r="BG35" i="10"/>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BE37" i="10"/>
  <c r="U37" i="10"/>
  <c r="CO34" i="10"/>
  <c r="CO35" i="10" s="1"/>
  <c r="CO36" i="10" s="1"/>
  <c r="CO37" i="10" s="1"/>
  <c r="CO38" i="10" s="1"/>
  <c r="CO39" i="10" s="1"/>
  <c r="CO40" i="10" s="1"/>
  <c r="CO41" i="10" s="1"/>
  <c r="CO42" i="10" s="1"/>
  <c r="CO43" i="10" s="1"/>
  <c r="BW34" i="10"/>
  <c r="BW35" i="10" s="1"/>
  <c r="BW36" i="10" s="1"/>
  <c r="BW37" i="10" s="1"/>
  <c r="BW38" i="10" s="1"/>
  <c r="C34" i="10"/>
  <c r="C35" i="10" l="1"/>
  <c r="C36" i="10" s="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 r="BE35" i="10" s="1"/>
  <c r="BE36" i="10" s="1"/>
</calcChain>
</file>

<file path=xl/sharedStrings.xml><?xml version="1.0" encoding="utf-8"?>
<sst xmlns="http://schemas.openxmlformats.org/spreadsheetml/2006/main" count="1053" uniqueCount="588">
  <si>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</si>
  <si>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</si>
  <si>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</si>
  <si>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</si>
  <si>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</si>
  <si>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</si>
  <si>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</si>
  <si>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</si>
  <si>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</si>
  <si>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</si>
  <si>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</si>
  <si>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</si>
  <si>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</si>
  <si>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</si>
  <si>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</si>
  <si>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</si>
  <si>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</si>
  <si>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</si>
  <si>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</si>
  <si>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</si>
  <si>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</si>
  <si>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</si>
  <si>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</si>
  <si>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</si>
  <si>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</si>
  <si>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</si>
  <si>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</si>
  <si>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</si>
  <si>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</si>
  <si>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</si>
  <si>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</si>
  <si>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</si>
  <si>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</si>
  <si>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</si>
  <si>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</si>
  <si>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</si>
  <si>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</si>
  <si>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</si>
  <si>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</si>
  <si>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</si>
  <si>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</si>
  <si>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</si>
  <si>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</si>
  <si>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</si>
  <si>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</si>
  <si>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</si>
  <si>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</si>
  <si>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</si>
  <si>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</si>
  <si>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</si>
  <si>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</si>
  <si>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</si>
  <si>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</si>
  <si>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</si>
  <si>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</si>
  <si>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</si>
  <si>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</si>
  <si>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</si>
  <si>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</si>
  <si>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</si>
  <si>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</si>
  <si>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</si>
  <si>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</si>
  <si>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</si>
  <si>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</si>
  <si>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</si>
  <si>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</si>
  <si>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</si>
  <si>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</si>
  <si>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</si>
  <si>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</si>
  <si>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</si>
  <si>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</si>
  <si>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</si>
  <si>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</si>
  <si>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</si>
  <si>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</si>
  <si>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</si>
  <si>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</si>
  <si>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</si>
  <si>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</si>
  <si>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</si>
  <si>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</si>
  <si>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</si>
  <si>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</si>
  <si>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</si>
  <si>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</si>
  <si>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</si>
  <si>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</si>
  <si>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</si>
  <si>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</si>
  <si>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</si>
  <si>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</si>
  <si>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</si>
  <si>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京都市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</si>
  <si>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</si>
  <si>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</si>
  <si>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</si>
  <si>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</si>
  <si>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</si>
  <si>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</si>
  <si>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</si>
  <si>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</si>
  <si>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</si>
  <si>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</si>
  <si>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</si>
  <si>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</si>
  <si>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</si>
  <si>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</si>
  <si>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</si>
  <si>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</si>
  <si>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</si>
  <si>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</si>
  <si>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</si>
  <si>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</si>
  <si>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</si>
  <si>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</si>
  <si>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</si>
  <si>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</si>
  <si>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</si>
  <si>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</si>
  <si>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</si>
  <si>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</si>
  <si>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</si>
  <si>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</si>
  <si>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</si>
  <si>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</si>
  <si>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</si>
  <si>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</si>
  <si>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</si>
  <si>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</si>
  <si>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</si>
  <si>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</si>
  <si>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</si>
  <si>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</si>
  <si>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</si>
  <si>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</si>
  <si>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</si>
  <si>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</si>
  <si>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</si>
  <si>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</si>
  <si>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</si>
  <si>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</si>
  <si>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</si>
  <si>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</si>
  <si>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</si>
  <si>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</si>
  <si>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</si>
  <si>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</si>
  <si>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</si>
  <si>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</si>
  <si>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</si>
  <si>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</si>
  <si>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</si>
  <si>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</si>
  <si>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</si>
  <si>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</si>
  <si>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</si>
  <si>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</si>
  <si>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</si>
  <si>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</si>
  <si>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</si>
  <si>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</si>
  <si>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</si>
  <si>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</si>
  <si>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</si>
  <si>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</si>
  <si>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</si>
  <si>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</si>
  <si>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</si>
  <si>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</si>
  <si>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</si>
  <si>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</si>
  <si>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</si>
  <si>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</si>
  <si>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</si>
  <si>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</si>
  <si>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</si>
  <si>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</si>
  <si>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</si>
  <si>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</si>
  <si>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</si>
  <si>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</si>
  <si>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</si>
  <si>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</si>
  <si>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</si>
  <si>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</si>
  <si>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</si>
  <si>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</si>
  <si>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</si>
  <si>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</si>
  <si>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</si>
  <si>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</si>
  <si>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</si>
  <si>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</si>
  <si>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</si>
  <si>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</si>
  <si>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</si>
  <si>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</si>
  <si>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</si>
  <si>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</si>
  <si>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</si>
  <si>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</si>
  <si>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京都府京都市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</si>
  <si>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</si>
  <si>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</si>
  <si>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</si>
  <si>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</si>
  <si>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</si>
  <si>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</si>
  <si>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</si>
  <si>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</si>
  <si>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</si>
  <si>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</si>
  <si>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</si>
  <si>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</si>
  <si>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</si>
  <si>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</si>
  <si>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</si>
  <si>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</si>
  <si>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</si>
  <si>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</si>
  <si>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</si>
  <si>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</si>
  <si>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</si>
  <si>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</si>
  <si>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</si>
  <si>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</si>
  <si>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</si>
  <si>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</si>
  <si>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</si>
  <si>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</si>
  <si>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</si>
  <si>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</si>
  <si>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</si>
  <si>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</si>
  <si>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</si>
  <si>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</si>
  <si>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</si>
  <si>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</si>
  <si>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</si>
  <si>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</si>
  <si>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</si>
  <si>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</si>
  <si>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</si>
  <si>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</si>
  <si>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</si>
  <si>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</si>
  <si>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</si>
  <si>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</si>
  <si>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</si>
  <si>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</si>
  <si>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</si>
  <si>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</si>
  <si>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</si>
  <si>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</si>
  <si>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</si>
  <si>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</si>
  <si>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</si>
  <si>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</si>
  <si>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</si>
  <si>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</si>
  <si>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</si>
  <si>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</si>
  <si>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</si>
  <si>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</si>
  <si>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</si>
  <si>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</si>
  <si>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</si>
  <si>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</si>
  <si>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</si>
  <si>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</si>
  <si>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</si>
  <si>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</si>
  <si>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</si>
  <si>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</si>
  <si>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</si>
  <si>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</si>
  <si>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</si>
  <si>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</si>
  <si>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</si>
  <si>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</si>
  <si>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</si>
  <si>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</si>
  <si>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</si>
  <si>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</si>
  <si>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</si>
  <si>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</si>
  <si>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</si>
  <si>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</si>
  <si>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</si>
  <si>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</si>
  <si>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</si>
  <si>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</si>
  <si>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</si>
  <si>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</si>
  <si>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</si>
  <si>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</si>
  <si>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</si>
  <si>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</si>
  <si>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</si>
  <si>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</si>
  <si>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</si>
  <si>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</si>
  <si>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</si>
  <si>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</si>
  <si>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</si>
  <si>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</si>
  <si>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</si>
  <si>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</si>
  <si>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</si>
  <si>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</si>
  <si>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</si>
  <si>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</si>
  <si>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</si>
  <si>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</si>
  <si>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</si>
  <si>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</si>
  <si>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</si>
  <si>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</si>
  <si>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</si>
  <si>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</si>
  <si>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</si>
  <si>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</si>
  <si>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</si>
  <si>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</si>
  <si>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</si>
  <si>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</si>
  <si>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</si>
  <si>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</si>
  <si>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</si>
  <si>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</si>
  <si>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</si>
  <si>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</si>
  <si>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</si>
  <si>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</si>
  <si>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</si>
  <si>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</si>
  <si>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</si>
  <si>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</si>
  <si>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</si>
  <si>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</si>
  <si>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</si>
  <si>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</si>
  <si>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</si>
  <si>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</si>
  <si>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</si>
  <si>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</si>
  <si>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</si>
  <si>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</si>
  <si>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</si>
  <si>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</si>
  <si>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</si>
  <si>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</si>
  <si>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京都府京都市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</si>
  <si>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</si>
  <si>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</si>
  <si>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</si>
  <si>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</si>
  <si>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</si>
  <si>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</si>
  <si>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</si>
  <si>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</si>
  <si>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</si>
  <si>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</si>
  <si>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</si>
  <si>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</si>
  <si>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</si>
  <si>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</si>
  <si>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</si>
  <si>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</si>
  <si>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</si>
  <si>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</si>
  <si>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</si>
  <si>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</si>
  <si>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京都市母子父子寡婦福祉資金貸付事業特別会計</t>
    <phoneticPr fontId="5"/>
  </si>
  <si>
    <t>京都市土地取得特別会計</t>
    <phoneticPr fontId="5"/>
  </si>
  <si>
    <t>京都市市公債特別会計</t>
    <phoneticPr fontId="5"/>
  </si>
  <si>
    <t>京都市立病院機構病院事業債特別会計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</si>
  <si>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</si>
  <si>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</si>
  <si>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</si>
  <si>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</si>
  <si>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</si>
  <si>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</si>
  <si>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</si>
  <si>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</si>
  <si>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</si>
  <si>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</si>
  <si>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</si>
  <si>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</si>
  <si>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</si>
  <si>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京都市国民健康保険事業特別会計</t>
    <phoneticPr fontId="5"/>
  </si>
  <si>
    <t>京都市介護保険事業特別会計</t>
    <phoneticPr fontId="5"/>
  </si>
  <si>
    <t>京都市後期高齢者医療特別会計</t>
    <phoneticPr fontId="5"/>
  </si>
  <si>
    <t>京都市水道事業特別会計</t>
    <phoneticPr fontId="5"/>
  </si>
  <si>
    <t>法適用企業</t>
    <phoneticPr fontId="5"/>
  </si>
  <si>
    <t>京都市公共下水道事業特別会計</t>
    <phoneticPr fontId="5"/>
  </si>
  <si>
    <t>京都市自動車運送事業特別会計</t>
    <phoneticPr fontId="5"/>
  </si>
  <si>
    <t>京都市高速鉄道事業特別会計</t>
    <phoneticPr fontId="5"/>
  </si>
  <si>
    <t>京都市中央卸売市場第一市場特別会計</t>
    <phoneticPr fontId="5"/>
  </si>
  <si>
    <t>法非適用企業</t>
    <phoneticPr fontId="5"/>
  </si>
  <si>
    <t>京都市中央卸売市場第二市場・と畜場特別会計</t>
    <phoneticPr fontId="5"/>
  </si>
  <si>
    <t>京都市土地区画整理事業特別会計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</si>
  <si>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</si>
  <si>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</si>
  <si>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</si>
  <si>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</si>
  <si>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</si>
  <si>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</si>
  <si>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</si>
  <si>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</si>
  <si>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</si>
  <si>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</si>
  <si>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</si>
  <si>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</si>
  <si>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</si>
  <si>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</si>
  <si>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</si>
  <si>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</si>
  <si>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</si>
  <si>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</si>
  <si>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</si>
  <si>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</si>
  <si>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</si>
  <si>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</si>
  <si>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</si>
  <si>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</si>
  <si>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</si>
  <si>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</si>
  <si>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</si>
  <si>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</si>
  <si>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</si>
  <si>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</si>
  <si>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</si>
  <si>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</si>
  <si>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</si>
  <si>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</si>
  <si>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</si>
  <si>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</si>
  <si>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</si>
  <si>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</si>
  <si>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</si>
  <si>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</si>
  <si>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</si>
  <si>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</si>
  <si>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</si>
  <si>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</si>
  <si>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</si>
  <si>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</si>
  <si>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</si>
  <si>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</si>
  <si>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</si>
  <si>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</si>
  <si>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</si>
  <si>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</si>
  <si>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</si>
  <si>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</si>
  <si>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</si>
  <si>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</si>
  <si>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</si>
  <si>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</si>
  <si>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</si>
  <si>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</si>
  <si>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</si>
  <si>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</si>
  <si>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</si>
  <si>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</si>
  <si>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</si>
  <si>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</si>
  <si>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</si>
  <si>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</si>
  <si>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</si>
  <si>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</si>
  <si>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</si>
  <si>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</si>
  <si>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</si>
  <si>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</si>
  <si>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</si>
  <si>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</si>
  <si>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</si>
  <si>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</si>
  <si>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</si>
  <si>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</si>
  <si>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</si>
  <si>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</si>
  <si>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</si>
  <si>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</si>
  <si>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</si>
  <si>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</si>
  <si>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</si>
  <si>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</si>
  <si>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</si>
  <si>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</si>
  <si>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</si>
  <si>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</si>
  <si>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</si>
  <si>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</si>
  <si>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</si>
  <si>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</si>
  <si>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</si>
  <si>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</si>
  <si>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</si>
  <si>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</si>
  <si>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</si>
  <si>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</si>
  <si>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</si>
  <si>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</si>
  <si>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</si>
  <si>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</si>
  <si>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</si>
  <si>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</si>
  <si>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</si>
  <si>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</si>
  <si>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</si>
  <si>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</si>
  <si>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</si>
  <si>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</si>
  <si>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</si>
  <si>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</si>
  <si>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</si>
  <si>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</si>
  <si>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</si>
  <si>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</si>
  <si>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</si>
  <si>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</si>
  <si>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</si>
  <si>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</si>
  <si>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</si>
  <si>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</si>
  <si>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</si>
  <si>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</si>
  <si>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</si>
  <si>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</si>
  <si>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</si>
  <si>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</si>
  <si>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</si>
  <si>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</si>
  <si>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</si>
  <si>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</si>
  <si>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0.29</t>
  </si>
  <si>
    <t>▲ 0.26</t>
  </si>
  <si>
    <t>▲ 1.94</t>
  </si>
  <si>
    <t>京都市公共下水道事業特別会計</t>
  </si>
  <si>
    <t>京都市水道事業特別会計</t>
  </si>
  <si>
    <t>一般会計</t>
  </si>
  <si>
    <t>▲ 0.07</t>
  </si>
  <si>
    <t>京都市自動車運送事業特別会計</t>
  </si>
  <si>
    <t>京都市介護保険事業特別会計</t>
  </si>
  <si>
    <t>京都市国民健康保険事業特別会計</t>
  </si>
  <si>
    <t>京都市土地区画整理事業特別会計</t>
  </si>
  <si>
    <t>京都市後期高齢者医療特別会計</t>
  </si>
  <si>
    <t>その他会計（赤字）</t>
  </si>
  <si>
    <t>▲ 2.96</t>
  </si>
  <si>
    <t>▲ 1.19</t>
  </si>
  <si>
    <t>その他会計（黒字）</t>
  </si>
  <si>
    <t>R02</t>
    <phoneticPr fontId="5"/>
  </si>
  <si>
    <t>R03</t>
    <phoneticPr fontId="5"/>
  </si>
  <si>
    <t>R04</t>
    <phoneticPr fontId="5"/>
  </si>
  <si>
    <t>R05</t>
    <phoneticPr fontId="5"/>
  </si>
  <si>
    <t>R06</t>
    <phoneticPr fontId="5"/>
  </si>
  <si>
    <t>京都府後期高齢者医療広域連合</t>
  </si>
  <si>
    <t>関西広域連合</t>
    <rPh sb="0" eb="2">
      <t>カンサイ</t>
    </rPh>
    <rPh sb="2" eb="4">
      <t>コウイキ</t>
    </rPh>
    <rPh sb="4" eb="6">
      <t>レンゴウ</t>
    </rPh>
    <phoneticPr fontId="2"/>
  </si>
  <si>
    <t>桂川・小畑川水防事務組合</t>
  </si>
  <si>
    <t>澱川右岸水防事務組合</t>
  </si>
  <si>
    <t>淀川・木津川水防事務組合</t>
    <phoneticPr fontId="2"/>
  </si>
  <si>
    <t>京都市土地開発公社</t>
  </si>
  <si>
    <t>公益財団法人京都市国際交流協会</t>
  </si>
  <si>
    <t>公益財団法人大学コンソーシアム京都</t>
  </si>
  <si>
    <t>公益財団法人京都市埋蔵文化財研究所</t>
  </si>
  <si>
    <t>公益財団法人京都市音楽芸術文化振興財団</t>
  </si>
  <si>
    <t>公益財団法人京都市芸術文化協会</t>
  </si>
  <si>
    <t>公益財団法人京都伝統産業交流センター</t>
  </si>
  <si>
    <t>公益財団法人京都高度技術研究所</t>
  </si>
  <si>
    <t>株式会社京都産業振興センター</t>
  </si>
  <si>
    <t>京都市住宅供給公社</t>
  </si>
  <si>
    <t>公益財団法人京都市景観・まちづくりセンター</t>
  </si>
  <si>
    <t>京都御池地下街株式会社</t>
  </si>
  <si>
    <t>京都醍醐センター株式会社</t>
  </si>
  <si>
    <t>京都シティ開発株式会社</t>
  </si>
  <si>
    <t>一般財団法人京都市防災協会</t>
  </si>
  <si>
    <t>京都地下鉄整備株式会社</t>
  </si>
  <si>
    <t>公益財団法人京都市生涯学習振興財団</t>
  </si>
  <si>
    <t>京都みらい夢基金</t>
    <rPh sb="0" eb="2">
      <t>キョウト</t>
    </rPh>
    <rPh sb="5" eb="6">
      <t>ユメ</t>
    </rPh>
    <rPh sb="6" eb="8">
      <t>キキン</t>
    </rPh>
    <phoneticPr fontId="5"/>
  </si>
  <si>
    <t>公共施設等整備管理基金</t>
    <rPh sb="0" eb="2">
      <t>コウキョウ</t>
    </rPh>
    <rPh sb="2" eb="4">
      <t>シセツ</t>
    </rPh>
    <rPh sb="4" eb="5">
      <t>トウ</t>
    </rPh>
    <rPh sb="5" eb="7">
      <t>セイビ</t>
    </rPh>
    <rPh sb="7" eb="9">
      <t>カンリ</t>
    </rPh>
    <rPh sb="9" eb="11">
      <t>キキン</t>
    </rPh>
    <phoneticPr fontId="2"/>
  </si>
  <si>
    <t>市営住宅基金</t>
    <rPh sb="0" eb="2">
      <t>シエイ</t>
    </rPh>
    <rPh sb="2" eb="4">
      <t>ジュウタク</t>
    </rPh>
    <rPh sb="4" eb="6">
      <t>キキン</t>
    </rPh>
    <phoneticPr fontId="2"/>
  </si>
  <si>
    <t>文化観光資源保護基金</t>
    <rPh sb="0" eb="2">
      <t>ブンカ</t>
    </rPh>
    <rPh sb="2" eb="4">
      <t>カンコウ</t>
    </rPh>
    <rPh sb="4" eb="6">
      <t>シゲン</t>
    </rPh>
    <rPh sb="6" eb="8">
      <t>ホゴ</t>
    </rPh>
    <rPh sb="8" eb="10">
      <t>キキン</t>
    </rPh>
    <phoneticPr fontId="2"/>
  </si>
  <si>
    <t>新住宅市街地開発事業基金</t>
    <rPh sb="0" eb="3">
      <t>シンジュウタク</t>
    </rPh>
    <rPh sb="3" eb="6">
      <t>シガイチ</t>
    </rPh>
    <rPh sb="6" eb="8">
      <t>カイハツ</t>
    </rPh>
    <rPh sb="8" eb="10">
      <t>ジギョウ</t>
    </rPh>
    <rPh sb="10" eb="12">
      <t>キキン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</si>
</sst>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0C20-4C25-B67B-8B16DC8CAD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48486</c:v>
                </c:pt>
                <c:pt idx="1">
                  <c:v>45145</c:v>
                </c:pt>
                <c:pt idx="2">
                  <c:v>47037</c:v>
                </c:pt>
                <c:pt idx="3">
                  <c:v>52011</c:v>
                </c:pt>
                <c:pt idx="4">
                  <c:v>49890</c:v>
                </c:pt>
              </c:numCache>
            </c:numRef>
          </c:val>
          <c:smooth val="0"/>
          <c:extLst>
            <c:ext xmlns:c16="http://schemas.microsoft.com/office/drawing/2014/chart" uri="{C3380CC4-5D6E-409C-BE32-E72D297353CC}">
              <c16:uniqueId val="{00000001-0C20-4C25-B67B-8B16DC8CAD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-0.08</c:v>
                </c:pt>
                <c:pt idx="1">
                  <c:v>0.09</c:v>
                </c:pt>
                <c:pt idx="2">
                  <c:v>1.87</c:v>
                </c:pt>
                <c:pt idx="3">
                  <c:v>2.0299999999999998</c:v>
                </c:pt>
                <c:pt idx="4">
                  <c:v>1.36</c:v>
                </c:pt>
              </c:numCache>
            </c:numRef>
          </c:val>
          <c:extLst>
            <c:ext xmlns:c16="http://schemas.microsoft.com/office/drawing/2014/chart" uri="{C3380CC4-5D6E-409C-BE32-E72D297353CC}">
              <c16:uniqueId val="{00000000-FA68-477A-ACC1-0AEFDD3976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c:v>
                </c:pt>
                <c:pt idx="1">
                  <c:v>2.23</c:v>
                </c:pt>
                <c:pt idx="2">
                  <c:v>2.29</c:v>
                </c:pt>
                <c:pt idx="3">
                  <c:v>3.66</c:v>
                </c:pt>
                <c:pt idx="4">
                  <c:v>4.34</c:v>
                </c:pt>
              </c:numCache>
            </c:numRef>
          </c:val>
          <c:extLst>
            <c:ext xmlns:c16="http://schemas.microsoft.com/office/drawing/2014/chart" uri="{C3380CC4-5D6E-409C-BE32-E72D297353CC}">
              <c16:uniqueId val="{00000001-FA68-477A-ACC1-0AEFDD3976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-0.28999999999999998</c:v>
                </c:pt>
                <c:pt idx="1">
                  <c:v>2.39</c:v>
                </c:pt>
                <c:pt idx="2">
                  <c:v>1.67</c:v>
                </c:pt>
                <c:pt idx="3">
                  <c:v>-0.26</c:v>
                </c:pt>
                <c:pt idx="4">
                  <c:v>-1.94</c:v>
                </c:pt>
              </c:numCache>
            </c:numRef>
          </c:val>
          <c:smooth val="0"/>
          <c:extLst>
            <c:ext xmlns:c16="http://schemas.microsoft.com/office/drawing/2014/chart" uri="{C3380CC4-5D6E-409C-BE32-E72D297353CC}">
              <c16:uniqueId val="{00000002-FA68-477A-ACC1-0AEFDD3976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0.42</c:v>
                </c:pt>
                <c:pt idx="4">
                  <c:v>#N/A</c:v>
                </c:pt>
                <c:pt idx="5">
                  <c:v>0.28999999999999998</c:v>
                </c:pt>
                <c:pt idx="6">
                  <c:v>#N/A</c:v>
                </c:pt>
                <c:pt idx="7">
                  <c:v>0.13</c:v>
                </c:pt>
                <c:pt idx="8">
                  <c:v>#N/A</c:v>
                </c:pt>
                <c:pt idx="9">
                  <c:v>0.13</c:v>
                </c:pt>
              </c:numCache>
            </c:numRef>
          </c:val>
          <c:extLst>
            <c:ext xmlns:c16="http://schemas.microsoft.com/office/drawing/2014/chart" uri="{C3380CC4-5D6E-409C-BE32-E72D297353CC}">
              <c16:uniqueId val="{00000000-9693-43D0-9F9C-7AD95BE4AD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2.96</c:v>
                </c:pt>
                <c:pt idx="1">
                  <c:v>#N/A</c:v>
                </c:pt>
                <c:pt idx="2">
                  <c:v>1.19</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9693-43D0-9F9C-7AD95BE4AD9C}"/>
            </c:ext>
          </c:extLst>
        </c:ser>
        <c:ser>
          <c:idx val="2"/>
          <c:order val="2"/>
          <c:tx>
            <c:strRef>
              <c:f>データシート!$A$29</c:f>
              <c:strCache>
                <c:ptCount val="1"/>
                <c:pt idx="0">
                  <c:v>京都市後期高齢者医療特別会計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0.19</c:v>
                </c:pt>
                <c:pt idx="4">
                  <c:v>#N/A</c:v>
                </c:pt>
                <c:pt idx="5">
                  <c:v>0.2</c:v>
                </c:pt>
                <c:pt idx="6">
                  <c:v>#N/A</c:v>
                </c:pt>
                <c:pt idx="7">
                  <c:v>0.19</c:v>
                </c:pt>
                <c:pt idx="8">
                  <c:v>#N/A</c:v>
                </c:pt>
                <c:pt idx="9">
                  <c:v>0.22</c:v>
                </c:pt>
              </c:numCache>
            </c:numRef>
          </c:val>
          <c:extLst>
            <c:ext xmlns:c16="http://schemas.microsoft.com/office/drawing/2014/chart" uri="{C3380CC4-5D6E-409C-BE32-E72D297353CC}">
              <c16:uniqueId val="{00000002-9693-43D0-9F9C-7AD95BE4AD9C}"/>
            </c:ext>
          </c:extLst>
        </c:ser>
        <c:ser>
          <c:idx val="3"/>
          <c:order val="3"/>
          <c:tx>
            <c:strRef>
              <c:f>データシート!$A$30</c:f>
              <c:strCache>
                <c:ptCount val="1"/>
                <c:pt idx="0">
                  <c:v>京都市土地区画整理事業特別会計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0.05</c:v>
                </c:pt>
                <c:pt idx="4">
                  <c:v>#N/A</c:v>
                </c:pt>
                <c:pt idx="5">
                  <c:v>7.0000000000000007E-2</c:v>
                </c:pt>
                <c:pt idx="6">
                  <c:v>#N/A</c:v>
                </c:pt>
                <c:pt idx="7">
                  <c:v>0.24</c:v>
                </c:pt>
                <c:pt idx="8">
                  <c:v>#N/A</c:v>
                </c:pt>
                <c:pt idx="9">
                  <c:v>0.26</c:v>
                </c:pt>
              </c:numCache>
            </c:numRef>
          </c:val>
          <c:extLst>
            <c:ext xmlns:c16="http://schemas.microsoft.com/office/drawing/2014/chart" uri="{C3380CC4-5D6E-409C-BE32-E72D297353CC}">
              <c16:uniqueId val="{00000003-9693-43D0-9F9C-7AD95BE4AD9C}"/>
            </c:ext>
          </c:extLst>
        </c:ser>
        <c:ser>
          <c:idx val="4"/>
          <c:order val="4"/>
          <c:tx>
            <c:strRef>
              <c:f>データシート!$A$31</c:f>
              <c:strCache>
                <c:ptCount val="1"/>
                <c:pt idx="0">
                  <c:v>京都市国民健康保険事業特別会計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0.86</c:v>
                </c:pt>
                <c:pt idx="2">
                  <c:v>#N/A</c:v>
                </c:pt>
                <c:pt idx="3">
                  <c:v>0.42</c:v>
                </c:pt>
                <c:pt idx="4">
                  <c:v>#N/A</c:v>
                </c:pt>
                <c:pt idx="5">
                  <c:v>0.67</c:v>
                </c:pt>
                <c:pt idx="6">
                  <c:v>#N/A</c:v>
                </c:pt>
                <c:pt idx="7">
                  <c:v>0.17</c:v>
                </c:pt>
                <c:pt idx="8">
                  <c:v>#N/A</c:v>
                </c:pt>
                <c:pt idx="9">
                  <c:v>0.46</c:v>
                </c:pt>
              </c:numCache>
            </c:numRef>
          </c:val>
          <c:extLst>
            <c:ext xmlns:c16="http://schemas.microsoft.com/office/drawing/2014/chart" uri="{C3380CC4-5D6E-409C-BE32-E72D297353CC}">
              <c16:uniqueId val="{00000004-9693-43D0-9F9C-7AD95BE4AD9C}"/>
            </c:ext>
          </c:extLst>
        </c:ser>
        <c:ser>
          <c:idx val="5"/>
          <c:order val="5"/>
          <c:tx>
            <c:strRef>
              <c:f>データシート!$A$32</c:f>
              <c:strCache>
                <c:ptCount val="1"/>
                <c:pt idx="0">
                  <c:v>京都市介護保険事業特別会計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0.47</c:v>
                </c:pt>
                <c:pt idx="2">
                  <c:v>#N/A</c:v>
                </c:pt>
                <c:pt idx="3">
                  <c:v>0.76</c:v>
                </c:pt>
                <c:pt idx="4">
                  <c:v>#N/A</c:v>
                </c:pt>
                <c:pt idx="5">
                  <c:v>1.05</c:v>
                </c:pt>
                <c:pt idx="6">
                  <c:v>#N/A</c:v>
                </c:pt>
                <c:pt idx="7">
                  <c:v>0.62</c:v>
                </c:pt>
                <c:pt idx="8">
                  <c:v>#N/A</c:v>
                </c:pt>
                <c:pt idx="9">
                  <c:v>0.67</c:v>
                </c:pt>
              </c:numCache>
            </c:numRef>
          </c:val>
          <c:extLst>
            <c:ext xmlns:c16="http://schemas.microsoft.com/office/drawing/2014/chart" uri="{C3380CC4-5D6E-409C-BE32-E72D297353CC}">
              <c16:uniqueId val="{00000005-9693-43D0-9F9C-7AD95BE4AD9C}"/>
            </c:ext>
          </c:extLst>
        </c:ser>
        <c:ser>
          <c:idx val="6"/>
          <c:order val="6"/>
          <c:tx>
            <c:strRef>
              <c:f>データシート!$A$33</c:f>
              <c:strCache>
                <c:ptCount val="1"/>
                <c:pt idx="0">
                  <c:v>京都市自動車運送事業特別会計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c:v>
                </c:pt>
                <c:pt idx="4">
                  <c:v>#N/A</c:v>
                </c:pt>
                <c:pt idx="5">
                  <c:v>0</c:v>
                </c:pt>
                <c:pt idx="6">
                  <c:v>#N/A</c:v>
                </c:pt>
                <c:pt idx="7">
                  <c:v>0.31</c:v>
                </c:pt>
                <c:pt idx="8">
                  <c:v>#N/A</c:v>
                </c:pt>
                <c:pt idx="9">
                  <c:v>0.7</c:v>
                </c:pt>
              </c:numCache>
            </c:numRef>
          </c:val>
          <c:extLst>
            <c:ext xmlns:c16="http://schemas.microsoft.com/office/drawing/2014/chart" uri="{C3380CC4-5D6E-409C-BE32-E72D297353CC}">
              <c16:uniqueId val="{00000006-9693-43D0-9F9C-7AD95BE4AD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7.0000000000000007E-2</c:v>
                </c:pt>
                <c:pt idx="1">
                  <c:v>#N/A</c:v>
                </c:pt>
                <c:pt idx="2">
                  <c:v>#N/A</c:v>
                </c:pt>
                <c:pt idx="3">
                  <c:v>0.09</c:v>
                </c:pt>
                <c:pt idx="4">
                  <c:v>#N/A</c:v>
                </c:pt>
                <c:pt idx="5">
                  <c:v>1.86</c:v>
                </c:pt>
                <c:pt idx="6">
                  <c:v>#N/A</c:v>
                </c:pt>
                <c:pt idx="7">
                  <c:v>2.0299999999999998</c:v>
                </c:pt>
                <c:pt idx="8">
                  <c:v>#N/A</c:v>
                </c:pt>
                <c:pt idx="9">
                  <c:v>1.35</c:v>
                </c:pt>
              </c:numCache>
            </c:numRef>
          </c:val>
          <c:extLst>
            <c:ext xmlns:c16="http://schemas.microsoft.com/office/drawing/2014/chart" uri="{C3380CC4-5D6E-409C-BE32-E72D297353CC}">
              <c16:uniqueId val="{00000007-9693-43D0-9F9C-7AD95BE4AD9C}"/>
            </c:ext>
          </c:extLst>
        </c:ser>
        <c:ser>
          <c:idx val="8"/>
          <c:order val="8"/>
          <c:tx>
            <c:strRef>
              <c:f>データシート!$A$35</c:f>
              <c:strCache>
                <c:ptCount val="1"/>
                <c:pt idx="0">
                  <c:v>京都市水道事業特別会計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1.37</c:v>
                </c:pt>
                <c:pt idx="2">
                  <c:v>#N/A</c:v>
                </c:pt>
                <c:pt idx="3">
                  <c:v>1.55</c:v>
                </c:pt>
                <c:pt idx="4">
                  <c:v>#N/A</c:v>
                </c:pt>
                <c:pt idx="5">
                  <c:v>1.71</c:v>
                </c:pt>
                <c:pt idx="6">
                  <c:v>#N/A</c:v>
                </c:pt>
                <c:pt idx="7">
                  <c:v>1.64</c:v>
                </c:pt>
                <c:pt idx="8">
                  <c:v>#N/A</c:v>
                </c:pt>
                <c:pt idx="9">
                  <c:v>1.74</c:v>
                </c:pt>
              </c:numCache>
            </c:numRef>
          </c:val>
          <c:extLst>
            <c:ext xmlns:c16="http://schemas.microsoft.com/office/drawing/2014/chart" uri="{C3380CC4-5D6E-409C-BE32-E72D297353CC}">
              <c16:uniqueId val="{00000008-9693-43D0-9F9C-7AD95BE4AD9C}"/>
            </c:ext>
          </c:extLst>
        </c:ser>
        <c:ser>
          <c:idx val="9"/>
          <c:order val="9"/>
          <c:tx>
            <c:strRef>
              <c:f>データシート!$A$36</c:f>
              <c:strCache>
                <c:ptCount val="1"/>
                <c:pt idx="0">
                  <c:v>京都市公共下水道事業特別会計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1.42</c:v>
                </c:pt>
                <c:pt idx="2">
                  <c:v>#N/A</c:v>
                </c:pt>
                <c:pt idx="3">
                  <c:v>1.54</c:v>
                </c:pt>
                <c:pt idx="4">
                  <c:v>#N/A</c:v>
                </c:pt>
                <c:pt idx="5">
                  <c:v>1.1599999999999999</c:v>
                </c:pt>
                <c:pt idx="6">
                  <c:v>#N/A</c:v>
                </c:pt>
                <c:pt idx="7">
                  <c:v>2.2999999999999998</c:v>
                </c:pt>
                <c:pt idx="8">
                  <c:v>#N/A</c:v>
                </c:pt>
                <c:pt idx="9">
                  <c:v>3.56</c:v>
                </c:pt>
              </c:numCache>
            </c:numRef>
          </c:val>
          <c:extLst>
            <c:ext xmlns:c16="http://schemas.microsoft.com/office/drawing/2014/chart" uri="{C3380CC4-5D6E-409C-BE32-E72D297353CC}">
              <c16:uniqueId val="{00000009-9693-43D0-9F9C-7AD95BE4AD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79805</c:v>
                </c:pt>
                <c:pt idx="5">
                  <c:v>78770</c:v>
                </c:pt>
                <c:pt idx="8">
                  <c:v>80216</c:v>
                </c:pt>
                <c:pt idx="11">
                  <c:v>79806</c:v>
                </c:pt>
                <c:pt idx="14">
                  <c:v>76891</c:v>
                </c:pt>
              </c:numCache>
            </c:numRef>
          </c:val>
          <c:extLst>
            <c:ext xmlns:c16="http://schemas.microsoft.com/office/drawing/2014/chart" uri="{C3380CC4-5D6E-409C-BE32-E72D297353CC}">
              <c16:uniqueId val="{00000000-AD6E-40C8-9B10-83B471B1E5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1-AD6E-40C8-9B10-83B471B1E5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657</c:v>
                </c:pt>
                <c:pt idx="3">
                  <c:v>770</c:v>
                </c:pt>
                <c:pt idx="6">
                  <c:v>658</c:v>
                </c:pt>
                <c:pt idx="9">
                  <c:v>673</c:v>
                </c:pt>
                <c:pt idx="12">
                  <c:v>322</c:v>
                </c:pt>
              </c:numCache>
            </c:numRef>
          </c:val>
          <c:extLst>
            <c:ext xmlns:c16="http://schemas.microsoft.com/office/drawing/2014/chart" uri="{C3380CC4-5D6E-409C-BE32-E72D297353CC}">
              <c16:uniqueId val="{00000002-AD6E-40C8-9B10-83B471B1E5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6E-40C8-9B10-83B471B1E5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19111</c:v>
                </c:pt>
                <c:pt idx="3">
                  <c:v>18659</c:v>
                </c:pt>
                <c:pt idx="6">
                  <c:v>18227</c:v>
                </c:pt>
                <c:pt idx="9">
                  <c:v>18743</c:v>
                </c:pt>
                <c:pt idx="12">
                  <c:v>18622</c:v>
                </c:pt>
              </c:numCache>
            </c:numRef>
          </c:val>
          <c:extLst>
            <c:ext xmlns:c16="http://schemas.microsoft.com/office/drawing/2014/chart" uri="{C3380CC4-5D6E-409C-BE32-E72D297353CC}">
              <c16:uniqueId val="{00000004-AD6E-40C8-9B10-83B471B1E5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46050</c:v>
                </c:pt>
                <c:pt idx="3">
                  <c:v>47479</c:v>
                </c:pt>
                <c:pt idx="6">
                  <c:v>48811</c:v>
                </c:pt>
                <c:pt idx="9">
                  <c:v>50446</c:v>
                </c:pt>
                <c:pt idx="12">
                  <c:v>52046</c:v>
                </c:pt>
              </c:numCache>
            </c:numRef>
          </c:val>
          <c:extLst>
            <c:ext xmlns:c16="http://schemas.microsoft.com/office/drawing/2014/chart" uri="{C3380CC4-5D6E-409C-BE32-E72D297353CC}">
              <c16:uniqueId val="{00000005-AD6E-40C8-9B10-83B471B1E5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9646</c:v>
                </c:pt>
                <c:pt idx="3">
                  <c:v>9794</c:v>
                </c:pt>
                <c:pt idx="6">
                  <c:v>8010</c:v>
                </c:pt>
                <c:pt idx="9">
                  <c:v>8794</c:v>
                </c:pt>
                <c:pt idx="12">
                  <c:v>10348</c:v>
                </c:pt>
              </c:numCache>
            </c:numRef>
          </c:val>
          <c:extLst>
            <c:ext xmlns:c16="http://schemas.microsoft.com/office/drawing/2014/chart" uri="{C3380CC4-5D6E-409C-BE32-E72D297353CC}">
              <c16:uniqueId val="{00000006-AD6E-40C8-9B10-83B471B1E5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46755</c:v>
                </c:pt>
                <c:pt idx="3">
                  <c:v>47258</c:v>
                </c:pt>
                <c:pt idx="6">
                  <c:v>46611</c:v>
                </c:pt>
                <c:pt idx="9">
                  <c:v>43936</c:v>
                </c:pt>
                <c:pt idx="12">
                  <c:v>43713</c:v>
                </c:pt>
              </c:numCache>
            </c:numRef>
          </c:val>
          <c:extLst>
            <c:ext xmlns:c16="http://schemas.microsoft.com/office/drawing/2014/chart" uri="{C3380CC4-5D6E-409C-BE32-E72D297353CC}">
              <c16:uniqueId val="{00000007-AD6E-40C8-9B10-83B471B1E5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42414</c:v>
                </c:pt>
                <c:pt idx="2">
                  <c:v>#N/A</c:v>
                </c:pt>
                <c:pt idx="3">
                  <c:v>#N/A</c:v>
                </c:pt>
                <c:pt idx="4">
                  <c:v>45194</c:v>
                </c:pt>
                <c:pt idx="5">
                  <c:v>#N/A</c:v>
                </c:pt>
                <c:pt idx="6">
                  <c:v>#N/A</c:v>
                </c:pt>
                <c:pt idx="7">
                  <c:v>42101</c:v>
                </c:pt>
                <c:pt idx="8">
                  <c:v>#N/A</c:v>
                </c:pt>
                <c:pt idx="9">
                  <c:v>#N/A</c:v>
                </c:pt>
                <c:pt idx="10">
                  <c:v>42786</c:v>
                </c:pt>
                <c:pt idx="11">
                  <c:v>#N/A</c:v>
                </c:pt>
                <c:pt idx="12">
                  <c:v>#N/A</c:v>
                </c:pt>
                <c:pt idx="13">
                  <c:v>48160</c:v>
                </c:pt>
                <c:pt idx="14">
                  <c:v>#N/A</c:v>
                </c:pt>
              </c:numCache>
            </c:numRef>
          </c:val>
          <c:smooth val="0"/>
          <c:extLst>
            <c:ext xmlns:c16="http://schemas.microsoft.com/office/drawing/2014/chart" uri="{C3380CC4-5D6E-409C-BE32-E72D297353CC}">
              <c16:uniqueId val="{00000008-AD6E-40C8-9B10-83B471B1E5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728306</c:v>
                </c:pt>
                <c:pt idx="5">
                  <c:v>732036</c:v>
                </c:pt>
                <c:pt idx="8">
                  <c:v>722521</c:v>
                </c:pt>
                <c:pt idx="11">
                  <c:v>708478</c:v>
                </c:pt>
                <c:pt idx="14">
                  <c:v>683472</c:v>
                </c:pt>
              </c:numCache>
            </c:numRef>
          </c:val>
          <c:extLst>
            <c:ext xmlns:c16="http://schemas.microsoft.com/office/drawing/2014/chart" uri="{C3380CC4-5D6E-409C-BE32-E72D297353CC}">
              <c16:uniqueId val="{00000000-669F-42A9-867F-15C86F6AAE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316059</c:v>
                </c:pt>
                <c:pt idx="5">
                  <c:v>319858</c:v>
                </c:pt>
                <c:pt idx="8">
                  <c:v>392959</c:v>
                </c:pt>
                <c:pt idx="11">
                  <c:v>381775</c:v>
                </c:pt>
                <c:pt idx="14">
                  <c:v>372282</c:v>
                </c:pt>
              </c:numCache>
            </c:numRef>
          </c:val>
          <c:extLst>
            <c:ext xmlns:c16="http://schemas.microsoft.com/office/drawing/2014/chart" uri="{C3380CC4-5D6E-409C-BE32-E72D297353CC}">
              <c16:uniqueId val="{00000001-669F-42A9-867F-15C86F6AAE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166251</c:v>
                </c:pt>
                <c:pt idx="5">
                  <c:v>212624</c:v>
                </c:pt>
                <c:pt idx="8">
                  <c:v>231814</c:v>
                </c:pt>
                <c:pt idx="11">
                  <c:v>262669</c:v>
                </c:pt>
                <c:pt idx="14">
                  <c:v>276897</c:v>
                </c:pt>
              </c:numCache>
            </c:numRef>
          </c:val>
          <c:extLst>
            <c:ext xmlns:c16="http://schemas.microsoft.com/office/drawing/2014/chart" uri="{C3380CC4-5D6E-409C-BE32-E72D297353CC}">
              <c16:uniqueId val="{00000002-669F-42A9-867F-15C86F6AAE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9F-42A9-867F-15C86F6AAE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9F-42A9-867F-15C86F6AAE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3882</c:v>
                </c:pt>
                <c:pt idx="3">
                  <c:v>1978</c:v>
                </c:pt>
                <c:pt idx="6">
                  <c:v>737</c:v>
                </c:pt>
                <c:pt idx="9">
                  <c:v>2909</c:v>
                </c:pt>
                <c:pt idx="12">
                  <c:v>4326</c:v>
                </c:pt>
              </c:numCache>
            </c:numRef>
          </c:val>
          <c:extLst>
            <c:ext xmlns:c16="http://schemas.microsoft.com/office/drawing/2014/chart" uri="{C3380CC4-5D6E-409C-BE32-E72D297353CC}">
              <c16:uniqueId val="{00000005-669F-42A9-867F-15C86F6AAE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97000</c:v>
                </c:pt>
                <c:pt idx="3">
                  <c:v>94968</c:v>
                </c:pt>
                <c:pt idx="6">
                  <c:v>92247</c:v>
                </c:pt>
                <c:pt idx="9">
                  <c:v>95392</c:v>
                </c:pt>
                <c:pt idx="12">
                  <c:v>99823</c:v>
                </c:pt>
              </c:numCache>
            </c:numRef>
          </c:val>
          <c:extLst>
            <c:ext xmlns:c16="http://schemas.microsoft.com/office/drawing/2014/chart" uri="{C3380CC4-5D6E-409C-BE32-E72D297353CC}">
              <c16:uniqueId val="{00000006-669F-42A9-867F-15C86F6AAE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9F-42A9-867F-15C86F6AAE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233769</c:v>
                </c:pt>
                <c:pt idx="3">
                  <c:v>242182</c:v>
                </c:pt>
                <c:pt idx="6">
                  <c:v>236872</c:v>
                </c:pt>
                <c:pt idx="9">
                  <c:v>233818</c:v>
                </c:pt>
                <c:pt idx="12">
                  <c:v>232395</c:v>
                </c:pt>
              </c:numCache>
            </c:numRef>
          </c:val>
          <c:extLst>
            <c:ext xmlns:c16="http://schemas.microsoft.com/office/drawing/2014/chart" uri="{C3380CC4-5D6E-409C-BE32-E72D297353CC}">
              <c16:uniqueId val="{00000008-669F-42A9-867F-15C86F6AAE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8691</c:v>
                </c:pt>
                <c:pt idx="3">
                  <c:v>7924</c:v>
                </c:pt>
                <c:pt idx="6">
                  <c:v>7290</c:v>
                </c:pt>
                <c:pt idx="9">
                  <c:v>6017</c:v>
                </c:pt>
                <c:pt idx="12">
                  <c:v>4550</c:v>
                </c:pt>
              </c:numCache>
            </c:numRef>
          </c:val>
          <c:extLst>
            <c:ext xmlns:c16="http://schemas.microsoft.com/office/drawing/2014/chart" uri="{C3380CC4-5D6E-409C-BE32-E72D297353CC}">
              <c16:uniqueId val="{00000009-669F-42A9-867F-15C86F6AAE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1548504</c:v>
                </c:pt>
                <c:pt idx="3">
                  <c:v>1550133</c:v>
                </c:pt>
                <c:pt idx="6">
                  <c:v>1545924</c:v>
                </c:pt>
                <c:pt idx="9">
                  <c:v>1530015</c:v>
                </c:pt>
                <c:pt idx="12">
                  <c:v>1492116</c:v>
                </c:pt>
              </c:numCache>
            </c:numRef>
          </c:val>
          <c:extLst>
            <c:ext xmlns:c16="http://schemas.microsoft.com/office/drawing/2014/chart" uri="{C3380CC4-5D6E-409C-BE32-E72D297353CC}">
              <c16:uniqueId val="{0000000A-669F-42A9-867F-15C86F6AAE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681230</c:v>
                </c:pt>
                <c:pt idx="2">
                  <c:v>#N/A</c:v>
                </c:pt>
                <c:pt idx="3">
                  <c:v>#N/A</c:v>
                </c:pt>
                <c:pt idx="4">
                  <c:v>632669</c:v>
                </c:pt>
                <c:pt idx="5">
                  <c:v>#N/A</c:v>
                </c:pt>
                <c:pt idx="6">
                  <c:v>#N/A</c:v>
                </c:pt>
                <c:pt idx="7">
                  <c:v>535776</c:v>
                </c:pt>
                <c:pt idx="8">
                  <c:v>#N/A</c:v>
                </c:pt>
                <c:pt idx="9">
                  <c:v>#N/A</c:v>
                </c:pt>
                <c:pt idx="10">
                  <c:v>515228</c:v>
                </c:pt>
                <c:pt idx="11">
                  <c:v>#N/A</c:v>
                </c:pt>
                <c:pt idx="12">
                  <c:v>#N/A</c:v>
                </c:pt>
                <c:pt idx="13">
                  <c:v>500559</c:v>
                </c:pt>
                <c:pt idx="14">
                  <c:v>#N/A</c:v>
                </c:pt>
              </c:numCache>
            </c:numRef>
          </c:val>
          <c:smooth val="0"/>
          <c:extLst>
            <c:ext xmlns:c16="http://schemas.microsoft.com/office/drawing/2014/chart" uri="{C3380CC4-5D6E-409C-BE32-E72D297353CC}">
              <c16:uniqueId val="{0000000B-669F-42A9-867F-15C86F6AAE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9436</c:v>
                </c:pt>
                <c:pt idx="1">
                  <c:v>15298</c:v>
                </c:pt>
                <c:pt idx="2">
                  <c:v>18504</c:v>
                </c:pt>
              </c:numCache>
            </c:numRef>
          </c:val>
          <c:extLst>
            <c:ext xmlns:c16="http://schemas.microsoft.com/office/drawing/2014/chart" uri="{C3380CC4-5D6E-409C-BE32-E72D297353CC}">
              <c16:uniqueId val="{00000000-4856-43FB-84E4-18779A8563F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0</c:v>
                </c:pt>
                <c:pt idx="1">
                  <c:v>0</c:v>
                </c:pt>
                <c:pt idx="2">
                  <c:v>2717</c:v>
                </c:pt>
              </c:numCache>
            </c:numRef>
          </c:val>
          <c:extLst>
            <c:ext xmlns:c16="http://schemas.microsoft.com/office/drawing/2014/chart" uri="{C3380CC4-5D6E-409C-BE32-E72D297353CC}">
              <c16:uniqueId val="{00000001-4856-43FB-84E4-18779A8563F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40165</c:v>
                </c:pt>
                <c:pt idx="1">
                  <c:v>49866</c:v>
                </c:pt>
                <c:pt idx="2">
                  <c:v>40457</c:v>
                </c:pt>
              </c:numCache>
            </c:numRef>
          </c:val>
          <c:extLst>
            <c:ext xmlns:c16="http://schemas.microsoft.com/office/drawing/2014/chart" uri="{C3380CC4-5D6E-409C-BE32-E72D297353CC}">
              <c16:uniqueId val="{00000002-4856-43FB-84E4-18779A8563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地下鉄事業への経営健全化出資債、退職手当債、行政改革推進債など地方交付税措置のない特例的な市債の発行や公債償還基金の計画外の取崩しにより、類似団体平均値を上回っている。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、市債残高の適切なコントロールなど、比率の低減に向けて取り組みを進めている。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減債基金積立相当額の積立ルール（発行額の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年間積立）と本市の積立ルール（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年据置後、発行額の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年間積立）が異なること、年度を超えた一般会計への貸し付けや特別の財源対策による取崩を行っていることから、減債基金残高と減債基金積立相当額に乖離が生じている。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６年度においては、公債償還基金の計画外の取崩しの返済や満期一括償還に備えた着実な積立てにより、公債償還基金残高が増加し、充当可能財源等が増加したことにより、将来負担比率の分子は減となったが、過去から行ってきた行政改革推進債や調整債といった交付税措置のない市債の発行が影響して、将来負担比率は類似団体よりも高くなっている。</a:t>
          </a:r>
        </a:p>
        <a:p>
          <a:r>
            <a:rPr kumimoji="1" lang="ja-JP" altLang="en-US" sz="1400">
              <a:latin typeface="ＭＳ Ｐゴシック" panose="020B0600070205080204" pitchFamily="50" charset="-128"/>
              <a:ea typeface="ＭＳ Ｐゴシック" panose="020B0600070205080204" pitchFamily="50" charset="-128"/>
            </a:rPr>
            <a:t>　今後も、財政状況の見える化を図りつつ、 社会経済情勢等に応じた不断の点検を行うとともに、限りある財源と人員を適切に配分し、将来負担を適切にコントロールしていく。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389998C-087F-4B15-B59E-1A43339DF3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44ED2B4-2639-4273-B75B-87510AAAD82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3DCB132-7D46-4D15-928E-9DC0C087B6F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C875FB0-336B-4A10-AF5D-3CB01067A7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40E180C-CD29-4C26-A9CB-19EFA66784E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37E6F21-0F9F-4FD5-96E6-DF3F5D356AB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8D35D37-280F-4289-80AB-1D769CD8ACA4}"/>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35FD12A-27F2-4BEC-B25B-8DF3AF0629A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2B1803F-BBB1-4B6A-AA4C-16F0C14FE03B}"/>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64294DB-5812-46AC-A65C-C16495192C0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EB622AF-0CA0-427B-9D59-8FBEB3CC6C18}"/>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・財政調整基金では、公債償還基金の計画外の取崩しの返済、地方交付税清算措置等のために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決算の歳計剰余金及び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・減債基金では、臨時財政対策債償還分等の積立てにより、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・その他特定目的基金では、資産有効活用による土地売却益等として「公共施設等整備管理基金」に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百万円、寄附金等の増収により「京都みらい夢基金」に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百万円、財産運用収入等として「市営住宅基金」に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百万円の積立を行う等した一方で、「京都みらい夢基金」からふるさと納税事務等のために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百万円、「市営住宅基金」から市営住宅管理運営等のために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百万円の取崩しを行う等したことにより、その他特定目的基金としては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・財政調整基金については、災害や経済ショック時などの不測の事態においても資金繰りが困らないよう、必要な財源を確保する。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・その他特定目的基金については、寄付金等の受入や財産の有効活用などにより、各事業の実施に必要な財源の確保に努める。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7E33330-E390-4C2C-BE56-2276F9BA67A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63F62DF-00F3-4AFF-8587-81B9B340097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E72348D-91C0-4E38-8526-9179DB32A65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・京都みらい夢基金：まち・ひと・しごと創生法第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条の規定に基づき本市が定めた基本的な計画の推進に係る事業の実施に必要な資金を積み立てる。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・公共施設等整備管理基金：公共施設等の整備及び管理に関する事業の実施等に必要な財源に充てるため積み立てる。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・市営住宅基金：本市市営住宅及びその共同施設の建設、修繕又は改良を図るための事業の実施に必要な資金を積み立てる。</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・文化観光資源保護基金：本市内に存する文化観光資源の保護事業推進の資金を積み立てる。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住宅市街地開発事業基金：京都国際文化観光都市建設計画洛西新住宅市街地開発事業の施工区域内における公共施設の管理とその他居住者の共同の利便を図るための事業の実施に必要な資金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・京都みらい夢基金：本市が定める基本的計画推進事業へ充当するため、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・公共施設等整備管理基金：公共施設等整備管理事業へ充当するため、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百万円を取り崩した一方で、財産売払収入等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・市営住宅基金：財産運用収入等により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百万円を積み立てた一方で、市営住宅管理運営等へ充当するため、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・ふるさと納税寄附金等の寄附金による基金への積立を増額できるよう努めていくとともに、基金の目的に応じ、適正な管理を行っていく。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E4DDB98-92DC-4B99-A322-E7A1AC74471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B141A08-66E5-40D6-8F0B-F66DE0F28BA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8B96DBC-1B96-42BD-B7A8-DA0FED9983A4}"/>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・財政調整基金では、公債償還基金の計画外の取崩しの返済、地方交付税清算措置等のために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決算の歳計剰余金及び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・災害や経済ショック時などの不測の事態においても資金繰りが困らないよう、必要な財源を確保する。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4DF4137-9BC2-4BB9-9480-8B4A10AA190D}"/>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26A7B46-3B94-4B72-80FE-2620A5C5E40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0E2260E-6EE5-486A-BA5D-23380A66781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・臨時財政対策債償還分等の積立てにより、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・満期一括償還に係る積立金については、本市の積立ルールに基づき、適切に積立を行う。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年度から公債償還基金の計画外の取崩しの返済を実施。引き続き、令和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年度を目途に着実に返済していく。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億円を返済済み。）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EAE6579-3C2D-4330-B4DB-CFAFEE0F52A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本市では、大学生が多いなど</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、人口に占める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納税者義務者の割合が低いことや、古い木造家屋・低層の建物が多いことなどにより</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、市税収入につながりにくい税収構造となってい</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るが、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子育て・教育環境の充実</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、まちの</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魅力向上、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担税力強化の取組の効果もあり、近年</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、類似団体内の平均値との</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差が縮小傾向にある。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引き続き、まちの魅力や市民生活の豊かさの更なる向上を図り、担税力の強化</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持続可能な行財政の確立につなげるとともに、将来世代の負担軽減に向け、将来負担を適切にコントロールしていく。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経費節減に取り組んでいるものの、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福祉や教育等の分野において独自政策に取り組んできたこと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などから、</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依然として人件費、扶助費といった義務的経費の比率が高</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く</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令和６年度の経常収支比率は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100.4</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高水準で推移</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主な</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委員会</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勧告等を踏まえた職員給与改定</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による人件費の増加などが挙げられる。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義務的経費の増加は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見込まれるため、自主財源の確保や</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、デジタル技術の積極的な活用などを通じた業務や経費の効率化・最適化等の取組を進め、持続可能な行財政運営を推進していく</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157339</xdr:rowOff>
    </xdr:from>
    <xdr:to>
      <xdr:col>23</xdr:col>
      <xdr:colOff>133350</xdr:colOff>
      <xdr:row>66</xdr:row>
      <xdr:rowOff>69145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30139"/>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157339</xdr:rowOff>
    </xdr:from>
    <xdr:to>
      <xdr:col>19</xdr:col>
      <xdr:colOff>133350</xdr:colOff>
      <xdr:row>65</xdr:row>
      <xdr:rowOff>79728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301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65</xdr:row>
      <xdr:rowOff>79728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34133"/>
          <a:ext cx="889000" cy="5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65</xdr:row>
      <xdr:rowOff>146755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34133"/>
          <a:ext cx="8890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18345</xdr:rowOff>
    </xdr:from>
    <xdr:to>
      <xdr:col>23</xdr:col>
      <xdr:colOff>184150</xdr:colOff>
      <xdr:row>66</xdr:row>
      <xdr:rowOff>119945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85672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106539</xdr:rowOff>
    </xdr:from>
    <xdr:to>
      <xdr:col>19</xdr:col>
      <xdr:colOff>184150</xdr:colOff>
      <xdr:row>65</xdr:row>
      <xdr:rowOff>36689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21466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6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28928</xdr:rowOff>
    </xdr:from>
    <xdr:to>
      <xdr:col>15</xdr:col>
      <xdr:colOff>133350</xdr:colOff>
      <xdr:row>65</xdr:row>
      <xdr:rowOff>130528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95955</xdr:rowOff>
    </xdr:from>
    <xdr:to>
      <xdr:col>7</xdr:col>
      <xdr:colOff>31750</xdr:colOff>
      <xdr:row>66</xdr:row>
      <xdr:rowOff>26105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10882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資材価格の高騰等により、物件費等は令和５年度に比べて微増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また、本市の人件費については、他都市と比較して、職員数が多いことや、職員の平均年齢が高いことなどから、類似団体の平均を上回っている。特に、令和６年度においては、人事委員会勧告等を踏まえた職員給与改定などにより人件費が大きく増加し、人口</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人当たり人件費・物件費等決算額は増加。</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持続可能な行財政運営の観点から、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本市の人件費が適正水準であるか検証・確認を実施していくとともに、物件費についても見直しに努めていく。</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102315</xdr:rowOff>
    </xdr:from>
    <xdr:to>
      <xdr:col>23</xdr:col>
      <xdr:colOff>133350</xdr:colOff>
      <xdr:row>83</xdr:row>
      <xdr:rowOff>81752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89765"/>
          <a:ext cx="838200" cy="3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95079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96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102315</xdr:rowOff>
    </xdr:from>
    <xdr:to>
      <xdr:col>19</xdr:col>
      <xdr:colOff>133350</xdr:colOff>
      <xdr:row>83</xdr:row>
      <xdr:rowOff>17284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89765"/>
          <a:ext cx="889000" cy="2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64605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9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17284</xdr:rowOff>
    </xdr:from>
    <xdr:to>
      <xdr:col>15</xdr:col>
      <xdr:colOff>82550</xdr:colOff>
      <xdr:row>83</xdr:row>
      <xdr:rowOff>63052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47634"/>
          <a:ext cx="889000" cy="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75974</xdr:rowOff>
    </xdr:from>
    <xdr:to>
      <xdr:col>11</xdr:col>
      <xdr:colOff>31750</xdr:colOff>
      <xdr:row>83</xdr:row>
      <xdr:rowOff>63052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3424"/>
          <a:ext cx="889000" cy="3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30952</xdr:rowOff>
    </xdr:from>
    <xdr:to>
      <xdr:col>23</xdr:col>
      <xdr:colOff>184150</xdr:colOff>
      <xdr:row>83</xdr:row>
      <xdr:rowOff>132552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47479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51515</xdr:rowOff>
    </xdr:from>
    <xdr:to>
      <xdr:col>19</xdr:col>
      <xdr:colOff>184150</xdr:colOff>
      <xdr:row>81</xdr:row>
      <xdr:rowOff>153115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163292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07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137934</xdr:rowOff>
    </xdr:from>
    <xdr:to>
      <xdr:col>15</xdr:col>
      <xdr:colOff>133350</xdr:colOff>
      <xdr:row>83</xdr:row>
      <xdr:rowOff>68084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78261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6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12252</xdr:rowOff>
    </xdr:from>
    <xdr:to>
      <xdr:col>11</xdr:col>
      <xdr:colOff>82550</xdr:colOff>
      <xdr:row>83</xdr:row>
      <xdr:rowOff>113852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124029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25174</xdr:rowOff>
    </xdr:from>
    <xdr:to>
      <xdr:col>7</xdr:col>
      <xdr:colOff>31750</xdr:colOff>
      <xdr:row>81</xdr:row>
      <xdr:rowOff>126774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111551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職員の給与水準は、毎年の人事委員会からの勧告及び報告を踏まえて、市内民間企業における給与水準と均衡するよう、適宜給与の改定を行っている。</a:t>
          </a:r>
        </a:p>
        <a:p>
          <a:r>
            <a:rPr kumimoji="1" lang="ja-JP" altLang="en-US" sz="1200">
              <a:latin typeface="ＭＳ Ｐゴシック" panose="020B0600070205080204" pitchFamily="50" charset="-128"/>
              <a:ea typeface="ＭＳ Ｐゴシック" panose="020B0600070205080204" pitchFamily="50" charset="-128"/>
            </a:rPr>
            <a:t>　なお、令和６年４月１日時点の指数は、国における経験年数・役職などの人員構成比率の変動により、前年度の値（</a:t>
          </a:r>
          <a:r>
            <a:rPr kumimoji="1" lang="en-US" altLang="ja-JP" sz="1200">
              <a:latin typeface="ＭＳ Ｐゴシック" panose="020B0600070205080204" pitchFamily="50" charset="-128"/>
              <a:ea typeface="ＭＳ Ｐゴシック" panose="020B0600070205080204" pitchFamily="50" charset="-128"/>
            </a:rPr>
            <a:t>101.4</a:t>
          </a:r>
          <a:r>
            <a:rPr kumimoji="1" lang="ja-JP" altLang="en-US" sz="1200">
              <a:latin typeface="ＭＳ Ｐゴシック" panose="020B0600070205080204" pitchFamily="50" charset="-128"/>
              <a:ea typeface="ＭＳ Ｐゴシック" panose="020B0600070205080204" pitchFamily="50" charset="-128"/>
            </a:rPr>
            <a:t>）をわずかに上回る</a:t>
          </a:r>
          <a:r>
            <a:rPr kumimoji="1" lang="en-US" altLang="ja-JP" sz="1200">
              <a:latin typeface="ＭＳ Ｐゴシック" panose="020B0600070205080204" pitchFamily="50" charset="-128"/>
              <a:ea typeface="ＭＳ Ｐゴシック" panose="020B0600070205080204" pitchFamily="50" charset="-128"/>
            </a:rPr>
            <a:t>101.5</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152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86</xdr:row>
      <xdr:rowOff>170543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87929"/>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87929"/>
          <a:ext cx="889000" cy="68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88</xdr:row>
      <xdr:rowOff>34471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773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市域が広大であることや、文化財・木造家屋が多いといった都市特性があり、土木、消防等の分野において職員の配置を充実させていることなどから類似団体の平均を上回っている。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これまでから効率的な執行体制の構築に取り組んできたものの、類似団体においても職員数が減少していることや、類似団体より本市の方が人口の減少率が大きいことなどから、類似団体の平均との差に大きな変化は生じていない。</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持続可能な行財政運営や労働力人口の減少を踏まえ、引き続き、業務見直しやデジタル化等による効率的な執行体制の構築に取り組む。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99568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2934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99568</xdr:rowOff>
    </xdr:from>
    <xdr:to>
      <xdr:col>77</xdr:col>
      <xdr:colOff>44450</xdr:colOff>
      <xdr:row>65</xdr:row>
      <xdr:rowOff>143002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2438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143002</xdr:rowOff>
    </xdr:from>
    <xdr:to>
      <xdr:col>72</xdr:col>
      <xdr:colOff>203200</xdr:colOff>
      <xdr:row>66</xdr:row>
      <xdr:rowOff>10160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2872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133350</xdr:rowOff>
    </xdr:from>
    <xdr:to>
      <xdr:col>68</xdr:col>
      <xdr:colOff>152400</xdr:colOff>
      <xdr:row>66</xdr:row>
      <xdr:rowOff>10160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7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101617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7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48768</xdr:rowOff>
    </xdr:from>
    <xdr:to>
      <xdr:col>77</xdr:col>
      <xdr:colOff>95250</xdr:colOff>
      <xdr:row>65</xdr:row>
      <xdr:rowOff>150368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135145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92202</xdr:rowOff>
    </xdr:from>
    <xdr:to>
      <xdr:col>73</xdr:col>
      <xdr:colOff>44450</xdr:colOff>
      <xdr:row>66</xdr:row>
      <xdr:rowOff>22352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7129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82550</xdr:rowOff>
    </xdr:from>
    <xdr:to>
      <xdr:col>64</xdr:col>
      <xdr:colOff>152400</xdr:colOff>
      <xdr:row>66</xdr:row>
      <xdr:rowOff>12700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168927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市税の増加等に伴い標準財政規模が増加した一方で、交付税措置のある市債が減少したこと等により、前年度と比較し、実質公債費比率が増加した。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これに加え、地下鉄事業への経営健全化出資債、退職手当債、行政改革推進債など地方交付税措置のない特例的な市債の発行や公債償還基金の計画外の取崩しにより、類似団体平均値を上回っている。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、市債残高の適切なコントロールなど、比率の低減に向けて取り組みを進めてい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47272</xdr:rowOff>
    </xdr:from>
    <xdr:to>
      <xdr:col>81</xdr:col>
      <xdr:colOff>44450</xdr:colOff>
      <xdr:row>45</xdr:row>
      <xdr:rowOff>74083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7625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47272</xdr:rowOff>
    </xdr:from>
    <xdr:to>
      <xdr:col>77</xdr:col>
      <xdr:colOff>44450</xdr:colOff>
      <xdr:row>45</xdr:row>
      <xdr:rowOff>60678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7625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47272</xdr:rowOff>
    </xdr:from>
    <xdr:to>
      <xdr:col>72</xdr:col>
      <xdr:colOff>203200</xdr:colOff>
      <xdr:row>45</xdr:row>
      <xdr:rowOff>60678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7625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45</xdr:row>
      <xdr:rowOff>47272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7089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23283</xdr:rowOff>
    </xdr:from>
    <xdr:to>
      <xdr:col>81</xdr:col>
      <xdr:colOff>95250</xdr:colOff>
      <xdr:row>45</xdr:row>
      <xdr:rowOff>124883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90610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167922</xdr:rowOff>
    </xdr:from>
    <xdr:to>
      <xdr:col>77</xdr:col>
      <xdr:colOff>95250</xdr:colOff>
      <xdr:row>45</xdr:row>
      <xdr:rowOff>98072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82849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798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9878</xdr:rowOff>
    </xdr:from>
    <xdr:to>
      <xdr:col>73</xdr:col>
      <xdr:colOff>44450</xdr:colOff>
      <xdr:row>45</xdr:row>
      <xdr:rowOff>111478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96255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167922</xdr:rowOff>
    </xdr:from>
    <xdr:to>
      <xdr:col>68</xdr:col>
      <xdr:colOff>203200</xdr:colOff>
      <xdr:row>45</xdr:row>
      <xdr:rowOff>98072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82849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公債償還基金の計画外の取崩しの返済や満期一括償還に備えた着実な積立てにより、公債償還基金残高が増加したこと、また、地方債の残高が着実に減少していること等により、将来負担比率は減となったが、過去に交付税措置のない市債を他都市よりも多く発行してきたこと等から、類似団体平均値を上回っている。</a:t>
          </a:r>
        </a:p>
        <a:p>
          <a:r>
            <a:rPr kumimoji="1" lang="ja-JP" altLang="en-US" sz="1200">
              <a:latin typeface="ＭＳ Ｐゴシック" panose="020B0600070205080204" pitchFamily="50" charset="-128"/>
              <a:ea typeface="ＭＳ Ｐゴシック" panose="020B0600070205080204" pitchFamily="50" charset="-128"/>
            </a:rPr>
            <a:t>　今後も、財政状況の見える化を図りつつ、 社会経済情勢等に応じた不断の点検を行うとともに、限りある財源と人員を適切に配分し、将来負担を適切にコントロールしていく。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67606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297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39683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4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67606</xdr:rowOff>
    </xdr:from>
    <xdr:to>
      <xdr:col>81</xdr:col>
      <xdr:colOff>133350</xdr:colOff>
      <xdr:row>21</xdr:row>
      <xdr:rowOff>67606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3387</xdr:rowOff>
    </xdr:from>
    <xdr:to>
      <xdr:col>81</xdr:col>
      <xdr:colOff>44450</xdr:colOff>
      <xdr:row>20</xdr:row>
      <xdr:rowOff>71755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432387"/>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68555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52028</xdr:rowOff>
    </xdr:from>
    <xdr:to>
      <xdr:col>81</xdr:col>
      <xdr:colOff>95250</xdr:colOff>
      <xdr:row>16</xdr:row>
      <xdr:rowOff>153628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9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71755</xdr:rowOff>
    </xdr:from>
    <xdr:to>
      <xdr:col>77</xdr:col>
      <xdr:colOff>44450</xdr:colOff>
      <xdr:row>20</xdr:row>
      <xdr:rowOff>136906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500755"/>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83397</xdr:rowOff>
    </xdr:from>
    <xdr:to>
      <xdr:col>77</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23724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9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136906</xdr:rowOff>
    </xdr:from>
    <xdr:to>
      <xdr:col>72</xdr:col>
      <xdr:colOff>203200</xdr:colOff>
      <xdr:row>21</xdr:row>
      <xdr:rowOff>140801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565906"/>
          <a:ext cx="889000" cy="17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120396</xdr:rowOff>
    </xdr:from>
    <xdr:to>
      <xdr:col>73</xdr:col>
      <xdr:colOff>44450</xdr:colOff>
      <xdr:row>17</xdr:row>
      <xdr:rowOff>50546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60723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140801</xdr:rowOff>
    </xdr:from>
    <xdr:to>
      <xdr:col>68</xdr:col>
      <xdr:colOff>152400</xdr:colOff>
      <xdr:row>22</xdr:row>
      <xdr:rowOff>154347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741251"/>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162221</xdr:rowOff>
    </xdr:from>
    <xdr:to>
      <xdr:col>68</xdr:col>
      <xdr:colOff>203200</xdr:colOff>
      <xdr:row>17</xdr:row>
      <xdr:rowOff>92371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102548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97748</xdr:rowOff>
    </xdr:from>
    <xdr:to>
      <xdr:col>64</xdr:col>
      <xdr:colOff>152400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124037</xdr:rowOff>
    </xdr:from>
    <xdr:to>
      <xdr:col>81</xdr:col>
      <xdr:colOff>95250</xdr:colOff>
      <xdr:row>20</xdr:row>
      <xdr:rowOff>54187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38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96114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35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20955</xdr:rowOff>
    </xdr:from>
    <xdr:to>
      <xdr:col>77</xdr:col>
      <xdr:colOff>95250</xdr:colOff>
      <xdr:row>20</xdr:row>
      <xdr:rowOff>122555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107332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53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86106</xdr:rowOff>
    </xdr:from>
    <xdr:to>
      <xdr:col>73</xdr:col>
      <xdr:colOff>44450</xdr:colOff>
      <xdr:row>21</xdr:row>
      <xdr:rowOff>16256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1033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90001</xdr:rowOff>
    </xdr:from>
    <xdr:to>
      <xdr:col>68</xdr:col>
      <xdr:colOff>203200</xdr:colOff>
      <xdr:row>22</xdr:row>
      <xdr:rowOff>20151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6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4928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77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103547</xdr:rowOff>
    </xdr:from>
    <xdr:to>
      <xdr:col>64</xdr:col>
      <xdr:colOff>152400</xdr:colOff>
      <xdr:row>23</xdr:row>
      <xdr:rowOff>33697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8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18474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96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本市の人件費については、他都市と比較して、職員数が多いことや、職員の平均年齢が高いことなどから、類似団体の平均を上回っている。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特に、令和６年度においては、人事委員会勧告等を踏まえた職員給与改定などにより人件費が大きく増加し、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経常収支比率は前年度と比べて上昇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持続可能な行財政運営の観点から、引き続き、本市の人件費が適正水準であるか検証・確認を実施していく。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114300</xdr:rowOff>
    </xdr:from>
    <xdr:to>
      <xdr:col>24</xdr:col>
      <xdr:colOff>25400</xdr:colOff>
      <xdr:row>39</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9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114300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29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19050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5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19050</xdr:rowOff>
    </xdr:from>
    <xdr:to>
      <xdr:col>11</xdr:col>
      <xdr:colOff>9525</xdr:colOff>
      <xdr:row>41</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056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63500</xdr:rowOff>
    </xdr:from>
    <xdr:to>
      <xdr:col>20</xdr:col>
      <xdr:colOff>38100</xdr:colOff>
      <xdr:row>38</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139700</xdr:rowOff>
    </xdr:from>
    <xdr:to>
      <xdr:col>11</xdr:col>
      <xdr:colOff>60325</xdr:colOff>
      <xdr:row>39</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31750</xdr:rowOff>
    </xdr:from>
    <xdr:to>
      <xdr:col>6</xdr:col>
      <xdr:colOff>171450</xdr:colOff>
      <xdr:row>41</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本市では、これまでから保育所数に占める民間設置箇所数の割合が高く、保育所運営費にかかる所要額を扶助費で計上して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るため、物件費計上額が少ない特徴があり、類似団体平均を下回っている。</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82550</xdr:rowOff>
    </xdr:from>
    <xdr:to>
      <xdr:col>82</xdr:col>
      <xdr:colOff>107950</xdr:colOff>
      <xdr:row>13</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11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44450</xdr:rowOff>
    </xdr:from>
    <xdr:to>
      <xdr:col>78</xdr:col>
      <xdr:colOff>69850</xdr:colOff>
      <xdr:row>13</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7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88900</xdr:rowOff>
    </xdr:from>
    <xdr:to>
      <xdr:col>73</xdr:col>
      <xdr:colOff>180975</xdr:colOff>
      <xdr:row>13</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4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13</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4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69850</xdr:rowOff>
    </xdr:from>
    <xdr:to>
      <xdr:col>82</xdr:col>
      <xdr:colOff>158750</xdr:colOff>
      <xdr:row>14</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31750</xdr:rowOff>
    </xdr:from>
    <xdr:to>
      <xdr:col>78</xdr:col>
      <xdr:colOff>120650</xdr:colOff>
      <xdr:row>13</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2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165100</xdr:rowOff>
    </xdr:from>
    <xdr:to>
      <xdr:col>74</xdr:col>
      <xdr:colOff>31750</xdr:colOff>
      <xdr:row>13</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38100</xdr:rowOff>
    </xdr:from>
    <xdr:to>
      <xdr:col>69</xdr:col>
      <xdr:colOff>142875</xdr:colOff>
      <xdr:row>12</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障害者福祉費にかかる扶助費が多いこと、保育所数に占める民間設置箇所数の割合が高く保育所運営費に掛かる扶助費が多いことなどから高率となって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おり、前年度に続き、経常収支比率は増加傾向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主に国制度に基づく事業が多いが、運営面における課題が無いかなど点検を行っていく。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425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55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1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本市において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が主な要因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年度と比較して、繰出金の経常収支比率は、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11.3%</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11.1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微減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依然として類似団体平均との乖離の解消には至っていない。</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57</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37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本市では、「京都市補助金等の交付等に関する条例」に基づき、補助金等の交付状況を公開するなど、市民目線に立った適正化の取組みを行っており、類似団体平均</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並みを維持している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59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から引き続き、税収の増等により公債費の経常収支比率は減少傾向にあるが、地下鉄事業への経営健全化出資債、退職手当債、行政改革推進債など地方交付税措置のない特例的な市債の発行や公債償還基金の計画外の取崩しにより、依然として高水準。</a:t>
          </a:r>
        </a:p>
        <a:p>
          <a:r>
            <a:rPr kumimoji="1" lang="ja-JP" altLang="en-US" sz="1300">
              <a:latin typeface="ＭＳ Ｐゴシック" panose="020B0600070205080204" pitchFamily="50" charset="-128"/>
              <a:ea typeface="ＭＳ Ｐゴシック" panose="020B0600070205080204" pitchFamily="50" charset="-128"/>
            </a:rPr>
            <a:t>　引き続き、市債残高の適切なコントロール及び将来の公債費の低減に取り組んでいく。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167821</xdr:rowOff>
    </xdr:from>
    <xdr:to>
      <xdr:col>24</xdr:col>
      <xdr:colOff>25400</xdr:colOff>
      <xdr:row>80</xdr:row>
      <xdr:rowOff>61686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7123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61686</xdr:rowOff>
    </xdr:from>
    <xdr:to>
      <xdr:col>19</xdr:col>
      <xdr:colOff>187325</xdr:colOff>
      <xdr:row>80</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7776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167821</xdr:rowOff>
    </xdr:from>
    <xdr:to>
      <xdr:col>15</xdr:col>
      <xdr:colOff>98425</xdr:colOff>
      <xdr:row>80</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7123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45357</xdr:rowOff>
    </xdr:from>
    <xdr:to>
      <xdr:col>11</xdr:col>
      <xdr:colOff>9525</xdr:colOff>
      <xdr:row>79</xdr:row>
      <xdr:rowOff>167821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4184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117021</xdr:rowOff>
    </xdr:from>
    <xdr:to>
      <xdr:col>24</xdr:col>
      <xdr:colOff>76200</xdr:colOff>
      <xdr:row>80</xdr:row>
      <xdr:rowOff>47171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89098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10886</xdr:rowOff>
    </xdr:from>
    <xdr:to>
      <xdr:col>20</xdr:col>
      <xdr:colOff>38100</xdr:colOff>
      <xdr:row>80</xdr:row>
      <xdr:rowOff>112486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97263</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81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108857</xdr:rowOff>
    </xdr:from>
    <xdr:to>
      <xdr:col>15</xdr:col>
      <xdr:colOff>149225</xdr:colOff>
      <xdr:row>81</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23784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117021</xdr:rowOff>
    </xdr:from>
    <xdr:to>
      <xdr:col>11</xdr:col>
      <xdr:colOff>60325</xdr:colOff>
      <xdr:row>80</xdr:row>
      <xdr:rowOff>47171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31948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166007</xdr:rowOff>
    </xdr:from>
    <xdr:to>
      <xdr:col>6</xdr:col>
      <xdr:colOff>171450</xdr:colOff>
      <xdr:row>78</xdr:row>
      <xdr:rowOff>96157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106334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13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により経常一般財源が増加した影響で、経常収支比率は昨年度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から大きく上昇</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、人件費の類似団体内平均との差</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縮まって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きて</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いるため、令和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年度に引き続き、公債費以外の経常収支比率</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類似団体内平均と同程度の水準となっている。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169863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042900"/>
          <a:ext cx="838200" cy="3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26988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0429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91140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21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55563</xdr:rowOff>
    </xdr:from>
    <xdr:to>
      <xdr:col>73</xdr:col>
      <xdr:colOff>180975</xdr:colOff>
      <xdr:row>76</xdr:row>
      <xdr:rowOff>26988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571413"/>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55563</xdr:rowOff>
    </xdr:from>
    <xdr:to>
      <xdr:col>69</xdr:col>
      <xdr:colOff>92075</xdr:colOff>
      <xdr:row>78</xdr:row>
      <xdr:rowOff>155575</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571413"/>
          <a:ext cx="889000" cy="95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119063</xdr:rowOff>
    </xdr:from>
    <xdr:to>
      <xdr:col>82</xdr:col>
      <xdr:colOff>158750</xdr:colOff>
      <xdr:row>78</xdr:row>
      <xdr:rowOff>49213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135590</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1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147638</xdr:rowOff>
    </xdr:from>
    <xdr:to>
      <xdr:col>74</xdr:col>
      <xdr:colOff>31750</xdr:colOff>
      <xdr:row>76</xdr:row>
      <xdr:rowOff>77788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62565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4763</xdr:rowOff>
    </xdr:from>
    <xdr:to>
      <xdr:col>69</xdr:col>
      <xdr:colOff>142875</xdr:colOff>
      <xdr:row>73</xdr:row>
      <xdr:rowOff>106363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5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91140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104775</xdr:rowOff>
    </xdr:from>
    <xdr:to>
      <xdr:col>65</xdr:col>
      <xdr:colOff>53975</xdr:colOff>
      <xdr:row>79</xdr:row>
      <xdr:rowOff>34925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19702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62448</xdr:rowOff>
    </xdr:from>
    <xdr:to>
      <xdr:col>29</xdr:col>
      <xdr:colOff>127000</xdr:colOff>
      <xdr:row>14</xdr:row>
      <xdr:rowOff>50626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38923"/>
          <a:ext cx="647700" cy="15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50626</xdr:rowOff>
    </xdr:from>
    <xdr:to>
      <xdr:col>26</xdr:col>
      <xdr:colOff>50800</xdr:colOff>
      <xdr:row>14</xdr:row>
      <xdr:rowOff>89782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8551"/>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72049</xdr:rowOff>
    </xdr:from>
    <xdr:to>
      <xdr:col>22</xdr:col>
      <xdr:colOff>114300</xdr:colOff>
      <xdr:row>14</xdr:row>
      <xdr:rowOff>89782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519974"/>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165742</xdr:rowOff>
    </xdr:from>
    <xdr:to>
      <xdr:col>18</xdr:col>
      <xdr:colOff>177800</xdr:colOff>
      <xdr:row>14</xdr:row>
      <xdr:rowOff>72049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42217"/>
          <a:ext cx="698500" cy="7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11648</xdr:rowOff>
    </xdr:from>
    <xdr:to>
      <xdr:col>29</xdr:col>
      <xdr:colOff>177800</xdr:colOff>
      <xdr:row>13</xdr:row>
      <xdr:rowOff>113248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8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28175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3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171276</xdr:rowOff>
    </xdr:from>
    <xdr:to>
      <xdr:col>26</xdr:col>
      <xdr:colOff>101600</xdr:colOff>
      <xdr:row>14</xdr:row>
      <xdr:rowOff>101426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111603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1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38982</xdr:rowOff>
    </xdr:from>
    <xdr:to>
      <xdr:col>22</xdr:col>
      <xdr:colOff>165100</xdr:colOff>
      <xdr:row>14</xdr:row>
      <xdr:rowOff>140582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6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150759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21249</xdr:rowOff>
    </xdr:from>
    <xdr:to>
      <xdr:col>19</xdr:col>
      <xdr:colOff>38100</xdr:colOff>
      <xdr:row>14</xdr:row>
      <xdr:rowOff>122849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6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133026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3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114942</xdr:rowOff>
    </xdr:from>
    <xdr:to>
      <xdr:col>15</xdr:col>
      <xdr:colOff>101600</xdr:colOff>
      <xdr:row>14</xdr:row>
      <xdr:rowOff>45092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9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55269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6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215044</xdr:rowOff>
    </xdr:from>
    <xdr:to>
      <xdr:col>29</xdr:col>
      <xdr:colOff>127000</xdr:colOff>
      <xdr:row>34</xdr:row>
      <xdr:rowOff>4046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139594"/>
          <a:ext cx="647700" cy="13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4046</xdr:rowOff>
    </xdr:from>
    <xdr:to>
      <xdr:col>26</xdr:col>
      <xdr:colOff>50800</xdr:colOff>
      <xdr:row>34</xdr:row>
      <xdr:rowOff>24359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271496"/>
          <a:ext cx="6985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297111</xdr:rowOff>
    </xdr:from>
    <xdr:to>
      <xdr:col>22</xdr:col>
      <xdr:colOff>114300</xdr:colOff>
      <xdr:row>34</xdr:row>
      <xdr:rowOff>24359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221661"/>
          <a:ext cx="698500" cy="70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297111</xdr:rowOff>
    </xdr:from>
    <xdr:to>
      <xdr:col>18</xdr:col>
      <xdr:colOff>177800</xdr:colOff>
      <xdr:row>34</xdr:row>
      <xdr:rowOff>28016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221661"/>
          <a:ext cx="698500" cy="7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164244</xdr:rowOff>
    </xdr:from>
    <xdr:to>
      <xdr:col>29</xdr:col>
      <xdr:colOff>177800</xdr:colOff>
      <xdr:row>33</xdr:row>
      <xdr:rowOff>265844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088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110921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03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296146</xdr:rowOff>
    </xdr:from>
    <xdr:to>
      <xdr:col>26</xdr:col>
      <xdr:colOff>101600</xdr:colOff>
      <xdr:row>34</xdr:row>
      <xdr:rowOff>54846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220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65023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98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316459</xdr:rowOff>
    </xdr:from>
    <xdr:to>
      <xdr:col>22</xdr:col>
      <xdr:colOff>165100</xdr:colOff>
      <xdr:row>34</xdr:row>
      <xdr:rowOff>75159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24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85336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246311</xdr:rowOff>
    </xdr:from>
    <xdr:to>
      <xdr:col>19</xdr:col>
      <xdr:colOff>38100</xdr:colOff>
      <xdr:row>34</xdr:row>
      <xdr:rowOff>5011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170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15188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93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320116</xdr:rowOff>
    </xdr:from>
    <xdr:to>
      <xdr:col>15</xdr:col>
      <xdr:colOff>101600</xdr:colOff>
      <xdr:row>34</xdr:row>
      <xdr:rowOff>78816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4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88993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33896</xdr:rowOff>
    </xdr:from>
    <xdr:to>
      <xdr:col>24</xdr:col>
      <xdr:colOff>63500</xdr:colOff>
      <xdr:row>34</xdr:row>
      <xdr:rowOff>28067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20296"/>
          <a:ext cx="838200" cy="3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79654</xdr:rowOff>
    </xdr:from>
    <xdr:to>
      <xdr:col>19</xdr:col>
      <xdr:colOff>177800</xdr:colOff>
      <xdr:row>34</xdr:row>
      <xdr:rowOff>28067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7504"/>
          <a:ext cx="889000" cy="1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65481</xdr:rowOff>
    </xdr:from>
    <xdr:to>
      <xdr:col>15</xdr:col>
      <xdr:colOff>50800</xdr:colOff>
      <xdr:row>33</xdr:row>
      <xdr:rowOff>79654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2333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146558</xdr:rowOff>
    </xdr:from>
    <xdr:to>
      <xdr:col>10</xdr:col>
      <xdr:colOff>114300</xdr:colOff>
      <xdr:row>33</xdr:row>
      <xdr:rowOff>65481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32958"/>
          <a:ext cx="8890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154546</xdr:rowOff>
    </xdr:from>
    <xdr:to>
      <xdr:col>24</xdr:col>
      <xdr:colOff>114300</xdr:colOff>
      <xdr:row>32</xdr:row>
      <xdr:rowOff>84696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5973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2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148717</xdr:rowOff>
    </xdr:from>
    <xdr:to>
      <xdr:col>20</xdr:col>
      <xdr:colOff>38100</xdr:colOff>
      <xdr:row>34</xdr:row>
      <xdr:rowOff>78867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95394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28854</xdr:rowOff>
    </xdr:from>
    <xdr:to>
      <xdr:col>15</xdr:col>
      <xdr:colOff>101600</xdr:colOff>
      <xdr:row>33</xdr:row>
      <xdr:rowOff>130454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146981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6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14681</xdr:rowOff>
    </xdr:from>
    <xdr:to>
      <xdr:col>10</xdr:col>
      <xdr:colOff>165100</xdr:colOff>
      <xdr:row>33</xdr:row>
      <xdr:rowOff>116281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132808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95758</xdr:rowOff>
    </xdr:from>
    <xdr:to>
      <xdr:col>6</xdr:col>
      <xdr:colOff>38100</xdr:colOff>
      <xdr:row>33</xdr:row>
      <xdr:rowOff>25908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42435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5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83159</xdr:rowOff>
    </xdr:from>
    <xdr:to>
      <xdr:col>24</xdr:col>
      <xdr:colOff>62865</xdr:colOff>
      <xdr:row>56</xdr:row>
      <xdr:rowOff>127584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27109"/>
          <a:ext cx="1270" cy="90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131411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127584</xdr:rowOff>
    </xdr:from>
    <xdr:to>
      <xdr:col>24</xdr:col>
      <xdr:colOff>152400</xdr:colOff>
      <xdr:row>56</xdr:row>
      <xdr:rowOff>127584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7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29836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83159</xdr:rowOff>
    </xdr:from>
    <xdr:to>
      <xdr:col>24</xdr:col>
      <xdr:colOff>152400</xdr:colOff>
      <xdr:row>51</xdr:row>
      <xdr:rowOff>83159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27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127584</xdr:rowOff>
    </xdr:from>
    <xdr:to>
      <xdr:col>24</xdr:col>
      <xdr:colOff>63500</xdr:colOff>
      <xdr:row>57</xdr:row>
      <xdr:rowOff>43117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8784"/>
          <a:ext cx="838200" cy="8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93794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00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70917</xdr:rowOff>
    </xdr:from>
    <xdr:to>
      <xdr:col>24</xdr:col>
      <xdr:colOff>114300</xdr:colOff>
      <xdr:row>54</xdr:row>
      <xdr:rowOff>1067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15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93485</xdr:rowOff>
    </xdr:from>
    <xdr:to>
      <xdr:col>19</xdr:col>
      <xdr:colOff>177800</xdr:colOff>
      <xdr:row>57</xdr:row>
      <xdr:rowOff>43117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23235"/>
          <a:ext cx="889000" cy="2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9004</xdr:rowOff>
    </xdr:from>
    <xdr:to>
      <xdr:col>20</xdr:col>
      <xdr:colOff>38100</xdr:colOff>
      <xdr:row>54</xdr:row>
      <xdr:rowOff>110604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127131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77254</xdr:rowOff>
    </xdr:from>
    <xdr:to>
      <xdr:col>15</xdr:col>
      <xdr:colOff>50800</xdr:colOff>
      <xdr:row>55</xdr:row>
      <xdr:rowOff>93485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07004"/>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50495</xdr:rowOff>
    </xdr:from>
    <xdr:to>
      <xdr:col>15</xdr:col>
      <xdr:colOff>101600</xdr:colOff>
      <xdr:row>52</xdr:row>
      <xdr:rowOff>152095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168622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77254</xdr:rowOff>
    </xdr:from>
    <xdr:to>
      <xdr:col>10</xdr:col>
      <xdr:colOff>114300</xdr:colOff>
      <xdr:row>57</xdr:row>
      <xdr:rowOff>126288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07004"/>
          <a:ext cx="889000" cy="3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16701</xdr:rowOff>
    </xdr:from>
    <xdr:to>
      <xdr:col>10</xdr:col>
      <xdr:colOff>165100</xdr:colOff>
      <xdr:row>53</xdr:row>
      <xdr:rowOff>118301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134828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149784</xdr:rowOff>
    </xdr:from>
    <xdr:to>
      <xdr:col>6</xdr:col>
      <xdr:colOff>38100</xdr:colOff>
      <xdr:row>56</xdr:row>
      <xdr:rowOff>79934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96461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76784</xdr:rowOff>
    </xdr:from>
    <xdr:to>
      <xdr:col>24</xdr:col>
      <xdr:colOff>114300</xdr:colOff>
      <xdr:row>57</xdr:row>
      <xdr:rowOff>6934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163161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163767</xdr:rowOff>
    </xdr:from>
    <xdr:to>
      <xdr:col>20</xdr:col>
      <xdr:colOff>38100</xdr:colOff>
      <xdr:row>57</xdr:row>
      <xdr:rowOff>93917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85044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42685</xdr:rowOff>
    </xdr:from>
    <xdr:to>
      <xdr:col>15</xdr:col>
      <xdr:colOff>101600</xdr:colOff>
      <xdr:row>55</xdr:row>
      <xdr:rowOff>144285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135412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6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26454</xdr:rowOff>
    </xdr:from>
    <xdr:to>
      <xdr:col>10</xdr:col>
      <xdr:colOff>165100</xdr:colOff>
      <xdr:row>55</xdr:row>
      <xdr:rowOff>128054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5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119181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75488</xdr:rowOff>
    </xdr:from>
    <xdr:to>
      <xdr:col>6</xdr:col>
      <xdr:colOff>38100</xdr:colOff>
      <xdr:row>58</xdr:row>
      <xdr:rowOff>5638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168215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43906</xdr:rowOff>
    </xdr:from>
    <xdr:to>
      <xdr:col>24</xdr:col>
      <xdr:colOff>63500</xdr:colOff>
      <xdr:row>77</xdr:row>
      <xdr:rowOff>92021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45556"/>
          <a:ext cx="8382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81462</xdr:rowOff>
    </xdr:from>
    <xdr:to>
      <xdr:col>19</xdr:col>
      <xdr:colOff>177800</xdr:colOff>
      <xdr:row>77</xdr:row>
      <xdr:rowOff>92021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83112"/>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67745</xdr:rowOff>
    </xdr:from>
    <xdr:to>
      <xdr:col>15</xdr:col>
      <xdr:colOff>50800</xdr:colOff>
      <xdr:row>77</xdr:row>
      <xdr:rowOff>81462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26939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67745</xdr:rowOff>
    </xdr:from>
    <xdr:to>
      <xdr:col>10</xdr:col>
      <xdr:colOff>114300</xdr:colOff>
      <xdr:row>77</xdr:row>
      <xdr:rowOff>87666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269395"/>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164556</xdr:rowOff>
    </xdr:from>
    <xdr:to>
      <xdr:col>24</xdr:col>
      <xdr:colOff>114300</xdr:colOff>
      <xdr:row>77</xdr:row>
      <xdr:rowOff>94706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1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142983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41221</xdr:rowOff>
    </xdr:from>
    <xdr:to>
      <xdr:col>20</xdr:col>
      <xdr:colOff>38100</xdr:colOff>
      <xdr:row>77</xdr:row>
      <xdr:rowOff>142821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133948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33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30662</xdr:rowOff>
    </xdr:from>
    <xdr:to>
      <xdr:col>15</xdr:col>
      <xdr:colOff>101600</xdr:colOff>
      <xdr:row>77</xdr:row>
      <xdr:rowOff>132262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123389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32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16945</xdr:rowOff>
    </xdr:from>
    <xdr:to>
      <xdr:col>10</xdr:col>
      <xdr:colOff>165100</xdr:colOff>
      <xdr:row>77</xdr:row>
      <xdr:rowOff>118545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109672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3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36866</xdr:rowOff>
    </xdr:from>
    <xdr:to>
      <xdr:col>6</xdr:col>
      <xdr:colOff>38100</xdr:colOff>
      <xdr:row>77</xdr:row>
      <xdr:rowOff>138466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129593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3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27936</xdr:rowOff>
    </xdr:from>
    <xdr:to>
      <xdr:col>24</xdr:col>
      <xdr:colOff>63500</xdr:colOff>
      <xdr:row>95</xdr:row>
      <xdr:rowOff>34697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315686"/>
          <a:ext cx="8382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27936</xdr:rowOff>
    </xdr:from>
    <xdr:to>
      <xdr:col>19</xdr:col>
      <xdr:colOff>177800</xdr:colOff>
      <xdr:row>95</xdr:row>
      <xdr:rowOff>165151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15686"/>
          <a:ext cx="889000" cy="1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60016</xdr:rowOff>
    </xdr:from>
    <xdr:to>
      <xdr:col>15</xdr:col>
      <xdr:colOff>50800</xdr:colOff>
      <xdr:row>95</xdr:row>
      <xdr:rowOff>165151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47766"/>
          <a:ext cx="889000" cy="10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60016</xdr:rowOff>
    </xdr:from>
    <xdr:to>
      <xdr:col>10</xdr:col>
      <xdr:colOff>114300</xdr:colOff>
      <xdr:row>97</xdr:row>
      <xdr:rowOff>47248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47766"/>
          <a:ext cx="889000" cy="33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155347</xdr:rowOff>
    </xdr:from>
    <xdr:to>
      <xdr:col>24</xdr:col>
      <xdr:colOff>114300</xdr:colOff>
      <xdr:row>95</xdr:row>
      <xdr:rowOff>85497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7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6774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2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148586</xdr:rowOff>
    </xdr:from>
    <xdr:to>
      <xdr:col>20</xdr:col>
      <xdr:colOff>38100</xdr:colOff>
      <xdr:row>95</xdr:row>
      <xdr:rowOff>78736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95263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4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114351</xdr:rowOff>
    </xdr:from>
    <xdr:to>
      <xdr:col>15</xdr:col>
      <xdr:colOff>101600</xdr:colOff>
      <xdr:row>96</xdr:row>
      <xdr:rowOff>44501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61028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7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9216</xdr:rowOff>
    </xdr:from>
    <xdr:to>
      <xdr:col>10</xdr:col>
      <xdr:colOff>165100</xdr:colOff>
      <xdr:row>95</xdr:row>
      <xdr:rowOff>110816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127343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167898</xdr:rowOff>
    </xdr:from>
    <xdr:to>
      <xdr:col>6</xdr:col>
      <xdr:colOff>38100</xdr:colOff>
      <xdr:row>97</xdr:row>
      <xdr:rowOff>98048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114575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4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158075</xdr:rowOff>
    </xdr:from>
    <xdr:to>
      <xdr:col>55</xdr:col>
      <xdr:colOff>0</xdr:colOff>
      <xdr:row>37</xdr:row>
      <xdr:rowOff>7319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30275"/>
          <a:ext cx="8382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127062</xdr:rowOff>
    </xdr:from>
    <xdr:to>
      <xdr:col>50</xdr:col>
      <xdr:colOff>114300</xdr:colOff>
      <xdr:row>36</xdr:row>
      <xdr:rowOff>158075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99262"/>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127062</xdr:rowOff>
    </xdr:from>
    <xdr:to>
      <xdr:col>45</xdr:col>
      <xdr:colOff>177800</xdr:colOff>
      <xdr:row>36</xdr:row>
      <xdr:rowOff>139199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299262"/>
          <a:ext cx="8890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43394</xdr:rowOff>
    </xdr:from>
    <xdr:to>
      <xdr:col>41</xdr:col>
      <xdr:colOff>50800</xdr:colOff>
      <xdr:row>36</xdr:row>
      <xdr:rowOff>139199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186894"/>
          <a:ext cx="889000" cy="11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127969</xdr:rowOff>
    </xdr:from>
    <xdr:to>
      <xdr:col>55</xdr:col>
      <xdr:colOff>50800</xdr:colOff>
      <xdr:row>37</xdr:row>
      <xdr:rowOff>58119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150846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107275</xdr:rowOff>
    </xdr:from>
    <xdr:to>
      <xdr:col>50</xdr:col>
      <xdr:colOff>165100</xdr:colOff>
      <xdr:row>37</xdr:row>
      <xdr:rowOff>37425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53952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76262</xdr:rowOff>
    </xdr:from>
    <xdr:to>
      <xdr:col>46</xdr:col>
      <xdr:colOff>38100</xdr:colOff>
      <xdr:row>37</xdr:row>
      <xdr:rowOff>6412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22939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88399</xdr:rowOff>
    </xdr:from>
    <xdr:to>
      <xdr:col>41</xdr:col>
      <xdr:colOff>101600</xdr:colOff>
      <xdr:row>37</xdr:row>
      <xdr:rowOff>18549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9676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3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164044</xdr:rowOff>
    </xdr:from>
    <xdr:to>
      <xdr:col>36</xdr:col>
      <xdr:colOff>165100</xdr:colOff>
      <xdr:row>30</xdr:row>
      <xdr:rowOff>94194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1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110721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1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120441</xdr:rowOff>
    </xdr:from>
    <xdr:to>
      <xdr:col>55</xdr:col>
      <xdr:colOff>0</xdr:colOff>
      <xdr:row>55</xdr:row>
      <xdr:rowOff>160845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550191"/>
          <a:ext cx="8382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120441</xdr:rowOff>
    </xdr:from>
    <xdr:to>
      <xdr:col>50</xdr:col>
      <xdr:colOff>114300</xdr:colOff>
      <xdr:row>56</xdr:row>
      <xdr:rowOff>43745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550191"/>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43745</xdr:rowOff>
    </xdr:from>
    <xdr:to>
      <xdr:col>45</xdr:col>
      <xdr:colOff>177800</xdr:colOff>
      <xdr:row>56</xdr:row>
      <xdr:rowOff>79787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644945"/>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16142</xdr:rowOff>
    </xdr:from>
    <xdr:to>
      <xdr:col>41</xdr:col>
      <xdr:colOff>50800</xdr:colOff>
      <xdr:row>56</xdr:row>
      <xdr:rowOff>79787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17342"/>
          <a:ext cx="889000" cy="6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110045</xdr:rowOff>
    </xdr:from>
    <xdr:to>
      <xdr:col>55</xdr:col>
      <xdr:colOff>50800</xdr:colOff>
      <xdr:row>56</xdr:row>
      <xdr:rowOff>40195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88472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1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69641</xdr:rowOff>
    </xdr:from>
    <xdr:to>
      <xdr:col>50</xdr:col>
      <xdr:colOff>165100</xdr:colOff>
      <xdr:row>55</xdr:row>
      <xdr:rowOff>171241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162368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5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164395</xdr:rowOff>
    </xdr:from>
    <xdr:to>
      <xdr:col>46</xdr:col>
      <xdr:colOff>38100</xdr:colOff>
      <xdr:row>56</xdr:row>
      <xdr:rowOff>94545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85672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6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28987</xdr:rowOff>
    </xdr:from>
    <xdr:to>
      <xdr:col>41</xdr:col>
      <xdr:colOff>101600</xdr:colOff>
      <xdr:row>56</xdr:row>
      <xdr:rowOff>130587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6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121714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7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136792</xdr:rowOff>
    </xdr:from>
    <xdr:to>
      <xdr:col>36</xdr:col>
      <xdr:colOff>165100</xdr:colOff>
      <xdr:row>56</xdr:row>
      <xdr:rowOff>66942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58069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6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46248</xdr:rowOff>
    </xdr:from>
    <xdr:to>
      <xdr:col>55</xdr:col>
      <xdr:colOff>0</xdr:colOff>
      <xdr:row>76</xdr:row>
      <xdr:rowOff>47346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904998"/>
          <a:ext cx="838200" cy="17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149896</xdr:rowOff>
    </xdr:from>
    <xdr:to>
      <xdr:col>50</xdr:col>
      <xdr:colOff>114300</xdr:colOff>
      <xdr:row>76</xdr:row>
      <xdr:rowOff>47346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008646"/>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149896</xdr:rowOff>
    </xdr:from>
    <xdr:to>
      <xdr:col>45</xdr:col>
      <xdr:colOff>177800</xdr:colOff>
      <xdr:row>77</xdr:row>
      <xdr:rowOff>76606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08646"/>
          <a:ext cx="889000" cy="2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85750</xdr:rowOff>
    </xdr:from>
    <xdr:to>
      <xdr:col>41</xdr:col>
      <xdr:colOff>50800</xdr:colOff>
      <xdr:row>77</xdr:row>
      <xdr:rowOff>76606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1595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166898</xdr:rowOff>
    </xdr:from>
    <xdr:to>
      <xdr:col>55</xdr:col>
      <xdr:colOff>50800</xdr:colOff>
      <xdr:row>75</xdr:row>
      <xdr:rowOff>97048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85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145325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167996</xdr:rowOff>
    </xdr:from>
    <xdr:to>
      <xdr:col>50</xdr:col>
      <xdr:colOff>165100</xdr:colOff>
      <xdr:row>76</xdr:row>
      <xdr:rowOff>98146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89273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1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99096</xdr:rowOff>
    </xdr:from>
    <xdr:to>
      <xdr:col>46</xdr:col>
      <xdr:colOff>38100</xdr:colOff>
      <xdr:row>76</xdr:row>
      <xdr:rowOff>29245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578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20373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5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25806</xdr:rowOff>
    </xdr:from>
    <xdr:to>
      <xdr:col>41</xdr:col>
      <xdr:colOff>101600</xdr:colOff>
      <xdr:row>77</xdr:row>
      <xdr:rowOff>127406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118533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2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34950</xdr:rowOff>
    </xdr:from>
    <xdr:to>
      <xdr:col>36</xdr:col>
      <xdr:colOff>165100</xdr:colOff>
      <xdr:row>76</xdr:row>
      <xdr:rowOff>136550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127677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39887</xdr:rowOff>
    </xdr:from>
    <xdr:to>
      <xdr:col>55</xdr:col>
      <xdr:colOff>0</xdr:colOff>
      <xdr:row>96</xdr:row>
      <xdr:rowOff>7426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327637"/>
          <a:ext cx="8382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39887</xdr:rowOff>
    </xdr:from>
    <xdr:to>
      <xdr:col>50</xdr:col>
      <xdr:colOff>114300</xdr:colOff>
      <xdr:row>96</xdr:row>
      <xdr:rowOff>39488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327637"/>
          <a:ext cx="889000" cy="1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139185</xdr:rowOff>
    </xdr:from>
    <xdr:to>
      <xdr:col>45</xdr:col>
      <xdr:colOff>177800</xdr:colOff>
      <xdr:row>96</xdr:row>
      <xdr:rowOff>39488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426935"/>
          <a:ext cx="889000" cy="7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139185</xdr:rowOff>
    </xdr:from>
    <xdr:to>
      <xdr:col>41</xdr:col>
      <xdr:colOff>50800</xdr:colOff>
      <xdr:row>95</xdr:row>
      <xdr:rowOff>148758</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426935"/>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128076</xdr:rowOff>
    </xdr:from>
    <xdr:to>
      <xdr:col>55</xdr:col>
      <xdr:colOff>50800</xdr:colOff>
      <xdr:row>96</xdr:row>
      <xdr:rowOff>58226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4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106503</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39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160537</xdr:rowOff>
    </xdr:from>
    <xdr:to>
      <xdr:col>50</xdr:col>
      <xdr:colOff>165100</xdr:colOff>
      <xdr:row>95</xdr:row>
      <xdr:rowOff>90687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2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81814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36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160138</xdr:rowOff>
    </xdr:from>
    <xdr:to>
      <xdr:col>46</xdr:col>
      <xdr:colOff>38100</xdr:colOff>
      <xdr:row>96</xdr:row>
      <xdr:rowOff>90288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4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81415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54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88385</xdr:rowOff>
    </xdr:from>
    <xdr:to>
      <xdr:col>41</xdr:col>
      <xdr:colOff>101600</xdr:colOff>
      <xdr:row>96</xdr:row>
      <xdr:rowOff>18535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35062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97958</xdr:rowOff>
    </xdr:from>
    <xdr:to>
      <xdr:col>36</xdr:col>
      <xdr:colOff>165100</xdr:colOff>
      <xdr:row>96</xdr:row>
      <xdr:rowOff>28108</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3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44635</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16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22923</xdr:rowOff>
    </xdr:from>
    <xdr:to>
      <xdr:col>85</xdr:col>
      <xdr:colOff>127000</xdr:colOff>
      <xdr:row>39</xdr:row>
      <xdr:rowOff>23114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09473"/>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1206</xdr:rowOff>
    </xdr:from>
    <xdr:to>
      <xdr:col>81</xdr:col>
      <xdr:colOff>50800</xdr:colOff>
      <xdr:row>39</xdr:row>
      <xdr:rowOff>22923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8775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123127</xdr:rowOff>
    </xdr:from>
    <xdr:to>
      <xdr:col>76</xdr:col>
      <xdr:colOff>114300</xdr:colOff>
      <xdr:row>39</xdr:row>
      <xdr:rowOff>1206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38227"/>
          <a:ext cx="8890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123127</xdr:rowOff>
    </xdr:from>
    <xdr:to>
      <xdr:col>71</xdr:col>
      <xdr:colOff>177800</xdr:colOff>
      <xdr:row>38</xdr:row>
      <xdr:rowOff>145606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3822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143764</xdr:rowOff>
    </xdr:from>
    <xdr:to>
      <xdr:col>85</xdr:col>
      <xdr:colOff>177800</xdr:colOff>
      <xdr:row>39</xdr:row>
      <xdr:rowOff>73914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58691</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73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143573</xdr:rowOff>
    </xdr:from>
    <xdr:to>
      <xdr:col>81</xdr:col>
      <xdr:colOff>101600</xdr:colOff>
      <xdr:row>39</xdr:row>
      <xdr:rowOff>73723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64850</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121856</xdr:rowOff>
    </xdr:from>
    <xdr:to>
      <xdr:col>76</xdr:col>
      <xdr:colOff>165100</xdr:colOff>
      <xdr:row>39</xdr:row>
      <xdr:rowOff>52006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43133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29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72327</xdr:rowOff>
    </xdr:from>
    <xdr:to>
      <xdr:col>72</xdr:col>
      <xdr:colOff>38100</xdr:colOff>
      <xdr:row>39</xdr:row>
      <xdr:rowOff>2477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165054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68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94806</xdr:rowOff>
    </xdr:from>
    <xdr:to>
      <xdr:col>67</xdr:col>
      <xdr:colOff>101600</xdr:colOff>
      <xdr:row>39</xdr:row>
      <xdr:rowOff>24956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16083</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02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88303</xdr:rowOff>
    </xdr:from>
    <xdr:to>
      <xdr:col>85</xdr:col>
      <xdr:colOff>127000</xdr:colOff>
      <xdr:row>73</xdr:row>
      <xdr:rowOff>135128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604153"/>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86589</xdr:rowOff>
    </xdr:from>
    <xdr:to>
      <xdr:col>81</xdr:col>
      <xdr:colOff>50800</xdr:colOff>
      <xdr:row>73</xdr:row>
      <xdr:rowOff>135128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602439"/>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86589</xdr:rowOff>
    </xdr:from>
    <xdr:to>
      <xdr:col>76</xdr:col>
      <xdr:colOff>114300</xdr:colOff>
      <xdr:row>73</xdr:row>
      <xdr:rowOff>105372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60243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105372</xdr:rowOff>
    </xdr:from>
    <xdr:to>
      <xdr:col>71</xdr:col>
      <xdr:colOff>177800</xdr:colOff>
      <xdr:row>75</xdr:row>
      <xdr:rowOff>127203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621222"/>
          <a:ext cx="889000" cy="3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37503</xdr:rowOff>
    </xdr:from>
    <xdr:to>
      <xdr:col>85</xdr:col>
      <xdr:colOff>177800</xdr:colOff>
      <xdr:row>73</xdr:row>
      <xdr:rowOff>139103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5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60380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4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84328</xdr:rowOff>
    </xdr:from>
    <xdr:to>
      <xdr:col>81</xdr:col>
      <xdr:colOff>101600</xdr:colOff>
      <xdr:row>74</xdr:row>
      <xdr:rowOff>14478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6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31005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3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35789</xdr:rowOff>
    </xdr:from>
    <xdr:to>
      <xdr:col>76</xdr:col>
      <xdr:colOff>165100</xdr:colOff>
      <xdr:row>73</xdr:row>
      <xdr:rowOff>137389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5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153916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3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54572</xdr:rowOff>
    </xdr:from>
    <xdr:to>
      <xdr:col>72</xdr:col>
      <xdr:colOff>38100</xdr:colOff>
      <xdr:row>73</xdr:row>
      <xdr:rowOff>156172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5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1249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34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76403</xdr:rowOff>
    </xdr:from>
    <xdr:to>
      <xdr:col>67</xdr:col>
      <xdr:colOff>101600</xdr:colOff>
      <xdr:row>76</xdr:row>
      <xdr:rowOff>6553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23080</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7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11136</xdr:rowOff>
    </xdr:from>
    <xdr:to>
      <xdr:col>85</xdr:col>
      <xdr:colOff>127000</xdr:colOff>
      <xdr:row>93</xdr:row>
      <xdr:rowOff>163474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613086"/>
          <a:ext cx="838200" cy="49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163474</xdr:rowOff>
    </xdr:from>
    <xdr:to>
      <xdr:col>81</xdr:col>
      <xdr:colOff>50800</xdr:colOff>
      <xdr:row>95</xdr:row>
      <xdr:rowOff>136043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108324"/>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81178</xdr:rowOff>
    </xdr:from>
    <xdr:to>
      <xdr:col>76</xdr:col>
      <xdr:colOff>114300</xdr:colOff>
      <xdr:row>95</xdr:row>
      <xdr:rowOff>136043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197478"/>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81178</xdr:rowOff>
    </xdr:from>
    <xdr:to>
      <xdr:col>71</xdr:col>
      <xdr:colOff>177800</xdr:colOff>
      <xdr:row>98</xdr:row>
      <xdr:rowOff>11410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197478"/>
          <a:ext cx="889000" cy="6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131786</xdr:rowOff>
    </xdr:from>
    <xdr:to>
      <xdr:col>85</xdr:col>
      <xdr:colOff>177800</xdr:colOff>
      <xdr:row>91</xdr:row>
      <xdr:rowOff>61936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84813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5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112674</xdr:rowOff>
    </xdr:from>
    <xdr:to>
      <xdr:col>81</xdr:col>
      <xdr:colOff>101600</xdr:colOff>
      <xdr:row>94</xdr:row>
      <xdr:rowOff>42824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0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59351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83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85243</xdr:rowOff>
    </xdr:from>
    <xdr:to>
      <xdr:col>76</xdr:col>
      <xdr:colOff>165100</xdr:colOff>
      <xdr:row>96</xdr:row>
      <xdr:rowOff>15393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3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31920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1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30378</xdr:rowOff>
    </xdr:from>
    <xdr:to>
      <xdr:col>72</xdr:col>
      <xdr:colOff>38100</xdr:colOff>
      <xdr:row>94</xdr:row>
      <xdr:rowOff>131978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1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148505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132060</xdr:rowOff>
    </xdr:from>
    <xdr:to>
      <xdr:col>67</xdr:col>
      <xdr:colOff>101600</xdr:colOff>
      <xdr:row>98</xdr:row>
      <xdr:rowOff>62210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53337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5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62205</xdr:rowOff>
    </xdr:from>
    <xdr:to>
      <xdr:col>116</xdr:col>
      <xdr:colOff>63500</xdr:colOff>
      <xdr:row>37</xdr:row>
      <xdr:rowOff>55118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062955"/>
          <a:ext cx="838200" cy="3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143358</xdr:rowOff>
    </xdr:from>
    <xdr:to>
      <xdr:col>111</xdr:col>
      <xdr:colOff>177800</xdr:colOff>
      <xdr:row>35</xdr:row>
      <xdr:rowOff>62205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72658"/>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46888</xdr:rowOff>
    </xdr:from>
    <xdr:to>
      <xdr:col>107</xdr:col>
      <xdr:colOff>50800</xdr:colOff>
      <xdr:row>34</xdr:row>
      <xdr:rowOff>143358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876188"/>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46888</xdr:rowOff>
    </xdr:from>
    <xdr:to>
      <xdr:col>102</xdr:col>
      <xdr:colOff>114300</xdr:colOff>
      <xdr:row>34</xdr:row>
      <xdr:rowOff>107010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876188"/>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4318</xdr:rowOff>
    </xdr:from>
    <xdr:to>
      <xdr:col>116</xdr:col>
      <xdr:colOff>114300</xdr:colOff>
      <xdr:row>37</xdr:row>
      <xdr:rowOff>105918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154195</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11405</xdr:rowOff>
    </xdr:from>
    <xdr:to>
      <xdr:col>112</xdr:col>
      <xdr:colOff>38100</xdr:colOff>
      <xdr:row>35</xdr:row>
      <xdr:rowOff>113005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129532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92558</xdr:rowOff>
    </xdr:from>
    <xdr:to>
      <xdr:col>107</xdr:col>
      <xdr:colOff>101600</xdr:colOff>
      <xdr:row>35</xdr:row>
      <xdr:rowOff>22708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39235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69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167538</xdr:rowOff>
    </xdr:from>
    <xdr:to>
      <xdr:col>102</xdr:col>
      <xdr:colOff>165100</xdr:colOff>
      <xdr:row>34</xdr:row>
      <xdr:rowOff>97688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114215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56210</xdr:rowOff>
    </xdr:from>
    <xdr:to>
      <xdr:col>98</xdr:col>
      <xdr:colOff>38100</xdr:colOff>
      <xdr:row>34</xdr:row>
      <xdr:rowOff>157810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2887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1717</xdr:rowOff>
    </xdr:from>
    <xdr:to>
      <xdr:col>116</xdr:col>
      <xdr:colOff>62864</xdr:colOff>
      <xdr:row>58</xdr:row>
      <xdr:rowOff>137048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88567"/>
          <a:ext cx="1269" cy="99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140875</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137048</xdr:rowOff>
    </xdr:from>
    <xdr:to>
      <xdr:col>116</xdr:col>
      <xdr:colOff>152400</xdr:colOff>
      <xdr:row>58</xdr:row>
      <xdr:rowOff>137048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119844</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86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1717</xdr:rowOff>
    </xdr:from>
    <xdr:to>
      <xdr:col>116</xdr:col>
      <xdr:colOff>152400</xdr:colOff>
      <xdr:row>53</xdr:row>
      <xdr:rowOff>1717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8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28235</xdr:rowOff>
    </xdr:from>
    <xdr:to>
      <xdr:col>116</xdr:col>
      <xdr:colOff>63500</xdr:colOff>
      <xdr:row>53</xdr:row>
      <xdr:rowOff>152968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115085"/>
          <a:ext cx="838200" cy="1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786</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22359</xdr:rowOff>
    </xdr:from>
    <xdr:to>
      <xdr:col>116</xdr:col>
      <xdr:colOff>114300</xdr:colOff>
      <xdr:row>57</xdr:row>
      <xdr:rowOff>123959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166227</xdr:rowOff>
    </xdr:from>
    <xdr:to>
      <xdr:col>111</xdr:col>
      <xdr:colOff>177800</xdr:colOff>
      <xdr:row>53</xdr:row>
      <xdr:rowOff>28235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081627"/>
          <a:ext cx="889000" cy="3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3011</xdr:rowOff>
    </xdr:from>
    <xdr:to>
      <xdr:col>112</xdr:col>
      <xdr:colOff>38100</xdr:colOff>
      <xdr:row>57</xdr:row>
      <xdr:rowOff>104611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7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95738</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86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52567</xdr:rowOff>
    </xdr:from>
    <xdr:to>
      <xdr:col>107</xdr:col>
      <xdr:colOff>50800</xdr:colOff>
      <xdr:row>52</xdr:row>
      <xdr:rowOff>166227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8625067"/>
          <a:ext cx="889000" cy="45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131785</xdr:rowOff>
    </xdr:from>
    <xdr:to>
      <xdr:col>107</xdr:col>
      <xdr:colOff>101600</xdr:colOff>
      <xdr:row>57</xdr:row>
      <xdr:rowOff>61935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3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53062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82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52567</xdr:rowOff>
    </xdr:from>
    <xdr:to>
      <xdr:col>102</xdr:col>
      <xdr:colOff>114300</xdr:colOff>
      <xdr:row>51</xdr:row>
      <xdr:rowOff>168165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8625067"/>
          <a:ext cx="889000" cy="28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72715</xdr:rowOff>
    </xdr:from>
    <xdr:to>
      <xdr:col>102</xdr:col>
      <xdr:colOff>165100</xdr:colOff>
      <xdr:row>57</xdr:row>
      <xdr:rowOff>2865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165442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7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75897</xdr:rowOff>
    </xdr:from>
    <xdr:to>
      <xdr:col>98</xdr:col>
      <xdr:colOff>38100</xdr:colOff>
      <xdr:row>57</xdr:row>
      <xdr:rowOff>6047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168624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7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102168</xdr:rowOff>
    </xdr:from>
    <xdr:to>
      <xdr:col>116</xdr:col>
      <xdr:colOff>114300</xdr:colOff>
      <xdr:row>54</xdr:row>
      <xdr:rowOff>32318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18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125045</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04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148885</xdr:rowOff>
    </xdr:from>
    <xdr:to>
      <xdr:col>112</xdr:col>
      <xdr:colOff>38100</xdr:colOff>
      <xdr:row>53</xdr:row>
      <xdr:rowOff>79035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0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51</xdr:row>
      <xdr:rowOff>95562</xdr:rowOff>
    </xdr:from>
    <xdr:ext cx="59901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23795" y="883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115427</xdr:rowOff>
    </xdr:from>
    <xdr:to>
      <xdr:col>107</xdr:col>
      <xdr:colOff>101600</xdr:colOff>
      <xdr:row>53</xdr:row>
      <xdr:rowOff>45577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03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51</xdr:row>
      <xdr:rowOff>62104</xdr:rowOff>
    </xdr:from>
    <xdr:ext cx="59901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34795" y="880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1767</xdr:rowOff>
    </xdr:from>
    <xdr:to>
      <xdr:col>102</xdr:col>
      <xdr:colOff>165100</xdr:colOff>
      <xdr:row>50</xdr:row>
      <xdr:rowOff>103367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85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48</xdr:row>
      <xdr:rowOff>119894</xdr:rowOff>
    </xdr:from>
    <xdr:ext cx="59901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45795" y="834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117365</xdr:rowOff>
    </xdr:from>
    <xdr:to>
      <xdr:col>98</xdr:col>
      <xdr:colOff>38100</xdr:colOff>
      <xdr:row>52</xdr:row>
      <xdr:rowOff>47515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88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50</xdr:row>
      <xdr:rowOff>64042</xdr:rowOff>
    </xdr:from>
    <xdr:ext cx="59901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56795" y="863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122189</xdr:rowOff>
    </xdr:from>
    <xdr:to>
      <xdr:col>116</xdr:col>
      <xdr:colOff>63500</xdr:colOff>
      <xdr:row>73</xdr:row>
      <xdr:rowOff>103444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123689"/>
          <a:ext cx="838200" cy="49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103444</xdr:rowOff>
    </xdr:from>
    <xdr:to>
      <xdr:col>111</xdr:col>
      <xdr:colOff>177800</xdr:colOff>
      <xdr:row>74</xdr:row>
      <xdr:rowOff>112451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619294"/>
          <a:ext cx="889000" cy="18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29789</xdr:rowOff>
    </xdr:from>
    <xdr:to>
      <xdr:col>107</xdr:col>
      <xdr:colOff>50800</xdr:colOff>
      <xdr:row>74</xdr:row>
      <xdr:rowOff>112451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202739"/>
          <a:ext cx="889000" cy="59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29789</xdr:rowOff>
    </xdr:from>
    <xdr:to>
      <xdr:col>102</xdr:col>
      <xdr:colOff>114300</xdr:colOff>
      <xdr:row>74</xdr:row>
      <xdr:rowOff>139746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202739"/>
          <a:ext cx="889000" cy="6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71389</xdr:rowOff>
    </xdr:from>
    <xdr:to>
      <xdr:col>116</xdr:col>
      <xdr:colOff>114300</xdr:colOff>
      <xdr:row>71</xdr:row>
      <xdr:rowOff>1539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0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24416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02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52644</xdr:rowOff>
    </xdr:from>
    <xdr:to>
      <xdr:col>112</xdr:col>
      <xdr:colOff>38100</xdr:colOff>
      <xdr:row>73</xdr:row>
      <xdr:rowOff>154244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170771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4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61651</xdr:rowOff>
    </xdr:from>
    <xdr:to>
      <xdr:col>107</xdr:col>
      <xdr:colOff>101600</xdr:colOff>
      <xdr:row>74</xdr:row>
      <xdr:rowOff>163251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4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5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150439</xdr:rowOff>
    </xdr:from>
    <xdr:to>
      <xdr:col>102</xdr:col>
      <xdr:colOff>165100</xdr:colOff>
      <xdr:row>71</xdr:row>
      <xdr:rowOff>80589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1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97116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19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88946</xdr:rowOff>
    </xdr:from>
    <xdr:to>
      <xdr:col>98</xdr:col>
      <xdr:colOff>38100</xdr:colOff>
      <xdr:row>75</xdr:row>
      <xdr:rowOff>19096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35623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性質別に見た住民一人当たりコストについては、類似団体と比較した場合、「積立金」（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繰出</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貸付</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位）などが特に高く、逆に「物件費」（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位）、「普通建設事業費」（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位）が低くなっていることが特徴として挙げられる。これらの項目の主な理由は以下のとおり。</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＜高いもの＞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◆積立金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市税収入の増加などにより生じた財源を令和７年度に活用するため財政調整基金</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に積み立てたこと</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や、実績に伴うふるさと納税寄付金の積立額の増など</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◆貸付金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中小企業等を支援するための融資制度預託金</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は近年、</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ものの、引き続き高水準にあることによる。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◆繰出金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市庁舎整備基金の廃止に伴う清算等</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を行ったことによる。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＜低いもの＞</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◆物件費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本市では、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これまでから保育所数に占める民間設置箇所数の割合が高く</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保育所運営費にかかる所要額を扶助費で計上している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ため、物件費計上額が類似団体平均よりも低い特徴があること</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などによる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◆普通建設事業費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市債残高の縮減に向けて投資的経費の規模を的確にコントロールしていることによる。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162560</xdr:rowOff>
    </xdr:from>
    <xdr:to>
      <xdr:col>24</xdr:col>
      <xdr:colOff>63500</xdr:colOff>
      <xdr:row>33</xdr:row>
      <xdr:rowOff>12337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489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12337</xdr:rowOff>
    </xdr:from>
    <xdr:to>
      <xdr:col>19</xdr:col>
      <xdr:colOff>177800</xdr:colOff>
      <xdr:row>33</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7018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164193</xdr:rowOff>
    </xdr:from>
    <xdr:to>
      <xdr:col>15</xdr:col>
      <xdr:colOff>50800</xdr:colOff>
      <xdr:row>33</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50593"/>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164193</xdr:rowOff>
    </xdr:from>
    <xdr:to>
      <xdr:col>10</xdr:col>
      <xdr:colOff>114300</xdr:colOff>
      <xdr:row>33</xdr:row>
      <xdr:rowOff>108676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50593"/>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111760</xdr:rowOff>
    </xdr:from>
    <xdr:to>
      <xdr:col>24</xdr:col>
      <xdr:colOff>114300</xdr:colOff>
      <xdr:row>33</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134637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132987</xdr:rowOff>
    </xdr:from>
    <xdr:to>
      <xdr:col>20</xdr:col>
      <xdr:colOff>38100</xdr:colOff>
      <xdr:row>33</xdr:row>
      <xdr:rowOff>63137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79664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9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108494</xdr:rowOff>
    </xdr:from>
    <xdr:to>
      <xdr:col>15</xdr:col>
      <xdr:colOff>101600</xdr:colOff>
      <xdr:row>34</xdr:row>
      <xdr:rowOff>38644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55171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4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113393</xdr:rowOff>
    </xdr:from>
    <xdr:to>
      <xdr:col>10</xdr:col>
      <xdr:colOff>165100</xdr:colOff>
      <xdr:row>33</xdr:row>
      <xdr:rowOff>43543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60070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7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57876</xdr:rowOff>
    </xdr:from>
    <xdr:to>
      <xdr:col>6</xdr:col>
      <xdr:colOff>38100</xdr:colOff>
      <xdr:row>33</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103899</xdr:rowOff>
    </xdr:from>
    <xdr:to>
      <xdr:col>24</xdr:col>
      <xdr:colOff>63500</xdr:colOff>
      <xdr:row>57</xdr:row>
      <xdr:rowOff>122695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33649"/>
          <a:ext cx="838200" cy="3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122695</xdr:rowOff>
    </xdr:from>
    <xdr:to>
      <xdr:col>19</xdr:col>
      <xdr:colOff>177800</xdr:colOff>
      <xdr:row>58</xdr:row>
      <xdr:rowOff>57607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95345"/>
          <a:ext cx="889000" cy="10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2184</xdr:rowOff>
    </xdr:from>
    <xdr:to>
      <xdr:col>15</xdr:col>
      <xdr:colOff>50800</xdr:colOff>
      <xdr:row>58</xdr:row>
      <xdr:rowOff>57607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74834"/>
          <a:ext cx="889000" cy="2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78004</xdr:rowOff>
    </xdr:from>
    <xdr:to>
      <xdr:col>10</xdr:col>
      <xdr:colOff>114300</xdr:colOff>
      <xdr:row>57</xdr:row>
      <xdr:rowOff>2184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21954"/>
          <a:ext cx="889000" cy="9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53099</xdr:rowOff>
    </xdr:from>
    <xdr:to>
      <xdr:col>24</xdr:col>
      <xdr:colOff>114300</xdr:colOff>
      <xdr:row>55</xdr:row>
      <xdr:rowOff>154699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6126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71895</xdr:rowOff>
    </xdr:from>
    <xdr:to>
      <xdr:col>20</xdr:col>
      <xdr:colOff>38100</xdr:colOff>
      <xdr:row>58</xdr:row>
      <xdr:rowOff>2045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18572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6807</xdr:rowOff>
    </xdr:from>
    <xdr:to>
      <xdr:col>15</xdr:col>
      <xdr:colOff>101600</xdr:colOff>
      <xdr:row>58</xdr:row>
      <xdr:rowOff>108407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124934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122834</xdr:rowOff>
    </xdr:from>
    <xdr:to>
      <xdr:col>10</xdr:col>
      <xdr:colOff>165100</xdr:colOff>
      <xdr:row>57</xdr:row>
      <xdr:rowOff>52984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69511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27204</xdr:rowOff>
    </xdr:from>
    <xdr:to>
      <xdr:col>6</xdr:col>
      <xdr:colOff>38100</xdr:colOff>
      <xdr:row>51</xdr:row>
      <xdr:rowOff>128804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7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145331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4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12149</xdr:rowOff>
    </xdr:from>
    <xdr:to>
      <xdr:col>24</xdr:col>
      <xdr:colOff>63500</xdr:colOff>
      <xdr:row>74</xdr:row>
      <xdr:rowOff>13345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699449"/>
          <a:ext cx="8382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12149</xdr:rowOff>
    </xdr:from>
    <xdr:to>
      <xdr:col>19</xdr:col>
      <xdr:colOff>177800</xdr:colOff>
      <xdr:row>74</xdr:row>
      <xdr:rowOff>150711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99449"/>
          <a:ext cx="889000" cy="1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79441</xdr:rowOff>
    </xdr:from>
    <xdr:to>
      <xdr:col>15</xdr:col>
      <xdr:colOff>50800</xdr:colOff>
      <xdr:row>74</xdr:row>
      <xdr:rowOff>150711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66741"/>
          <a:ext cx="889000" cy="7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79441</xdr:rowOff>
    </xdr:from>
    <xdr:to>
      <xdr:col>10</xdr:col>
      <xdr:colOff>114300</xdr:colOff>
      <xdr:row>75</xdr:row>
      <xdr:rowOff>112611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66741"/>
          <a:ext cx="889000" cy="2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133995</xdr:rowOff>
    </xdr:from>
    <xdr:to>
      <xdr:col>24</xdr:col>
      <xdr:colOff>114300</xdr:colOff>
      <xdr:row>74</xdr:row>
      <xdr:rowOff>64145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4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156872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132799</xdr:rowOff>
    </xdr:from>
    <xdr:to>
      <xdr:col>20</xdr:col>
      <xdr:colOff>38100</xdr:colOff>
      <xdr:row>74</xdr:row>
      <xdr:rowOff>62949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79476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2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99911</xdr:rowOff>
    </xdr:from>
    <xdr:to>
      <xdr:col>15</xdr:col>
      <xdr:colOff>101600</xdr:colOff>
      <xdr:row>75</xdr:row>
      <xdr:rowOff>30061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46588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6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28641</xdr:rowOff>
    </xdr:from>
    <xdr:to>
      <xdr:col>10</xdr:col>
      <xdr:colOff>165100</xdr:colOff>
      <xdr:row>74</xdr:row>
      <xdr:rowOff>130241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1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146768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61811</xdr:rowOff>
    </xdr:from>
    <xdr:to>
      <xdr:col>6</xdr:col>
      <xdr:colOff>38100</xdr:colOff>
      <xdr:row>75</xdr:row>
      <xdr:rowOff>163410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20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8488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9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130601</xdr:rowOff>
    </xdr:from>
    <xdr:to>
      <xdr:col>24</xdr:col>
      <xdr:colOff>63500</xdr:colOff>
      <xdr:row>97</xdr:row>
      <xdr:rowOff>152639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89801"/>
          <a:ext cx="838200" cy="1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48763</xdr:rowOff>
    </xdr:from>
    <xdr:to>
      <xdr:col>19</xdr:col>
      <xdr:colOff>177800</xdr:colOff>
      <xdr:row>96</xdr:row>
      <xdr:rowOff>130601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65063"/>
          <a:ext cx="889000" cy="4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28829</xdr:rowOff>
    </xdr:from>
    <xdr:to>
      <xdr:col>15</xdr:col>
      <xdr:colOff>50800</xdr:colOff>
      <xdr:row>94</xdr:row>
      <xdr:rowOff>48763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973679"/>
          <a:ext cx="889000" cy="19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28829</xdr:rowOff>
    </xdr:from>
    <xdr:to>
      <xdr:col>10</xdr:col>
      <xdr:colOff>114300</xdr:colOff>
      <xdr:row>97</xdr:row>
      <xdr:rowOff>31480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973679"/>
          <a:ext cx="889000" cy="68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101839</xdr:rowOff>
    </xdr:from>
    <xdr:to>
      <xdr:col>24</xdr:col>
      <xdr:colOff>114300</xdr:colOff>
      <xdr:row>98</xdr:row>
      <xdr:rowOff>31989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3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16766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79801</xdr:rowOff>
    </xdr:from>
    <xdr:to>
      <xdr:col>20</xdr:col>
      <xdr:colOff>38100</xdr:colOff>
      <xdr:row>97</xdr:row>
      <xdr:rowOff>9951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3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169413</xdr:rowOff>
    </xdr:from>
    <xdr:to>
      <xdr:col>15</xdr:col>
      <xdr:colOff>101600</xdr:colOff>
      <xdr:row>94</xdr:row>
      <xdr:rowOff>99563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90690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149479</xdr:rowOff>
    </xdr:from>
    <xdr:to>
      <xdr:col>10</xdr:col>
      <xdr:colOff>165100</xdr:colOff>
      <xdr:row>93</xdr:row>
      <xdr:rowOff>79629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70756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152130</xdr:rowOff>
    </xdr:from>
    <xdr:to>
      <xdr:col>6</xdr:col>
      <xdr:colOff>38100</xdr:colOff>
      <xdr:row>97</xdr:row>
      <xdr:rowOff>82280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73407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0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77107</xdr:rowOff>
    </xdr:from>
    <xdr:to>
      <xdr:col>55</xdr:col>
      <xdr:colOff>0</xdr:colOff>
      <xdr:row>39</xdr:row>
      <xdr:rowOff>77107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63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74930</xdr:rowOff>
    </xdr:from>
    <xdr:to>
      <xdr:col>50</xdr:col>
      <xdr:colOff>114300</xdr:colOff>
      <xdr:row>39</xdr:row>
      <xdr:rowOff>77107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614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74930</xdr:rowOff>
    </xdr:from>
    <xdr:to>
      <xdr:col>45</xdr:col>
      <xdr:colOff>177800</xdr:colOff>
      <xdr:row>39</xdr:row>
      <xdr:rowOff>74930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61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70576</xdr:rowOff>
    </xdr:from>
    <xdr:to>
      <xdr:col>41</xdr:col>
      <xdr:colOff>50800</xdr:colOff>
      <xdr:row>39</xdr:row>
      <xdr:rowOff>74930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5712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26307</xdr:rowOff>
    </xdr:from>
    <xdr:to>
      <xdr:col>55</xdr:col>
      <xdr:colOff>50800</xdr:colOff>
      <xdr:row>39</xdr:row>
      <xdr:rowOff>127907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112684</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27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26307</xdr:rowOff>
    </xdr:from>
    <xdr:to>
      <xdr:col>50</xdr:col>
      <xdr:colOff>165100</xdr:colOff>
      <xdr:row>39</xdr:row>
      <xdr:rowOff>127907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119034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80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24130</xdr:rowOff>
    </xdr:from>
    <xdr:to>
      <xdr:col>46</xdr:col>
      <xdr:colOff>38100</xdr:colOff>
      <xdr:row>39</xdr:row>
      <xdr:rowOff>125730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116857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80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24130</xdr:rowOff>
    </xdr:from>
    <xdr:to>
      <xdr:col>41</xdr:col>
      <xdr:colOff>101600</xdr:colOff>
      <xdr:row>39</xdr:row>
      <xdr:rowOff>125730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116857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80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19776</xdr:rowOff>
    </xdr:from>
    <xdr:to>
      <xdr:col>36</xdr:col>
      <xdr:colOff>165100</xdr:colOff>
      <xdr:row>39</xdr:row>
      <xdr:rowOff>121376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0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112503</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99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19431</xdr:rowOff>
    </xdr:from>
    <xdr:to>
      <xdr:col>55</xdr:col>
      <xdr:colOff>0</xdr:colOff>
      <xdr:row>58</xdr:row>
      <xdr:rowOff>21590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63531"/>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21590</xdr:rowOff>
    </xdr:from>
    <xdr:to>
      <xdr:col>50</xdr:col>
      <xdr:colOff>114300</xdr:colOff>
      <xdr:row>58</xdr:row>
      <xdr:rowOff>24257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6569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24257</xdr:rowOff>
    </xdr:from>
    <xdr:to>
      <xdr:col>45</xdr:col>
      <xdr:colOff>177800</xdr:colOff>
      <xdr:row>58</xdr:row>
      <xdr:rowOff>28321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68357"/>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169164</xdr:rowOff>
    </xdr:from>
    <xdr:to>
      <xdr:col>41</xdr:col>
      <xdr:colOff>50800</xdr:colOff>
      <xdr:row>58</xdr:row>
      <xdr:rowOff>28321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41814"/>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140081</xdr:rowOff>
    </xdr:from>
    <xdr:to>
      <xdr:col>55</xdr:col>
      <xdr:colOff>50800</xdr:colOff>
      <xdr:row>58</xdr:row>
      <xdr:rowOff>70231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118508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142240</xdr:rowOff>
    </xdr:from>
    <xdr:to>
      <xdr:col>50</xdr:col>
      <xdr:colOff>165100</xdr:colOff>
      <xdr:row>58</xdr:row>
      <xdr:rowOff>72390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63517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144907</xdr:rowOff>
    </xdr:from>
    <xdr:to>
      <xdr:col>46</xdr:col>
      <xdr:colOff>38100</xdr:colOff>
      <xdr:row>58</xdr:row>
      <xdr:rowOff>75057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66184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148971</xdr:rowOff>
    </xdr:from>
    <xdr:to>
      <xdr:col>41</xdr:col>
      <xdr:colOff>101600</xdr:colOff>
      <xdr:row>58</xdr:row>
      <xdr:rowOff>79121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70248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1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118364</xdr:rowOff>
    </xdr:from>
    <xdr:to>
      <xdr:col>36</xdr:col>
      <xdr:colOff>165100</xdr:colOff>
      <xdr:row>58</xdr:row>
      <xdr:rowOff>48514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39641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8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25598</xdr:rowOff>
    </xdr:from>
    <xdr:to>
      <xdr:col>54</xdr:col>
      <xdr:colOff>189865</xdr:colOff>
      <xdr:row>79</xdr:row>
      <xdr:rowOff>11326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712898"/>
          <a:ext cx="1270" cy="842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15153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5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11326</xdr:rowOff>
    </xdr:from>
    <xdr:to>
      <xdr:col>55</xdr:col>
      <xdr:colOff>88900</xdr:colOff>
      <xdr:row>79</xdr:row>
      <xdr:rowOff>11326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143725</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48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25598</xdr:rowOff>
    </xdr:from>
    <xdr:to>
      <xdr:col>55</xdr:col>
      <xdr:colOff>88900</xdr:colOff>
      <xdr:row>74</xdr:row>
      <xdr:rowOff>25598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71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43985</xdr:rowOff>
    </xdr:from>
    <xdr:to>
      <xdr:col>55</xdr:col>
      <xdr:colOff>0</xdr:colOff>
      <xdr:row>74</xdr:row>
      <xdr:rowOff>155687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731285"/>
          <a:ext cx="838200" cy="1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73849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95422</xdr:rowOff>
    </xdr:from>
    <xdr:to>
      <xdr:col>55</xdr:col>
      <xdr:colOff>50800</xdr:colOff>
      <xdr:row>78</xdr:row>
      <xdr:rowOff>25572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13597</xdr:rowOff>
    </xdr:from>
    <xdr:to>
      <xdr:col>50</xdr:col>
      <xdr:colOff>114300</xdr:colOff>
      <xdr:row>74</xdr:row>
      <xdr:rowOff>43985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700897"/>
          <a:ext cx="8890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84062</xdr:rowOff>
    </xdr:from>
    <xdr:to>
      <xdr:col>50</xdr:col>
      <xdr:colOff>165100</xdr:colOff>
      <xdr:row>78</xdr:row>
      <xdr:rowOff>14212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134717</xdr:rowOff>
    </xdr:from>
    <xdr:to>
      <xdr:col>45</xdr:col>
      <xdr:colOff>177800</xdr:colOff>
      <xdr:row>74</xdr:row>
      <xdr:rowOff>13597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307667"/>
          <a:ext cx="889000" cy="39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36970</xdr:rowOff>
    </xdr:from>
    <xdr:to>
      <xdr:col>46</xdr:col>
      <xdr:colOff>38100</xdr:colOff>
      <xdr:row>77</xdr:row>
      <xdr:rowOff>138570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129697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134717</xdr:rowOff>
    </xdr:from>
    <xdr:to>
      <xdr:col>41</xdr:col>
      <xdr:colOff>50800</xdr:colOff>
      <xdr:row>73</xdr:row>
      <xdr:rowOff>33683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307667"/>
          <a:ext cx="889000" cy="2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126146</xdr:rowOff>
    </xdr:from>
    <xdr:to>
      <xdr:col>41</xdr:col>
      <xdr:colOff>101600</xdr:colOff>
      <xdr:row>77</xdr:row>
      <xdr:rowOff>56296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47423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146340</xdr:rowOff>
    </xdr:from>
    <xdr:to>
      <xdr:col>36</xdr:col>
      <xdr:colOff>165100</xdr:colOff>
      <xdr:row>77</xdr:row>
      <xdr:rowOff>76490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67617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104887</xdr:rowOff>
    </xdr:from>
    <xdr:to>
      <xdr:col>55</xdr:col>
      <xdr:colOff>50800</xdr:colOff>
      <xdr:row>75</xdr:row>
      <xdr:rowOff>35037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9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127764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4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164635</xdr:rowOff>
    </xdr:from>
    <xdr:to>
      <xdr:col>50</xdr:col>
      <xdr:colOff>165100</xdr:colOff>
      <xdr:row>74</xdr:row>
      <xdr:rowOff>94785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111312</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39795" y="1245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134247</xdr:rowOff>
    </xdr:from>
    <xdr:to>
      <xdr:col>46</xdr:col>
      <xdr:colOff>38100</xdr:colOff>
      <xdr:row>74</xdr:row>
      <xdr:rowOff>64397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65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80924</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50795" y="1242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83917</xdr:rowOff>
    </xdr:from>
    <xdr:to>
      <xdr:col>41</xdr:col>
      <xdr:colOff>101600</xdr:colOff>
      <xdr:row>72</xdr:row>
      <xdr:rowOff>14067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2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30594</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61795" y="1203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154333</xdr:rowOff>
    </xdr:from>
    <xdr:to>
      <xdr:col>36</xdr:col>
      <xdr:colOff>165100</xdr:colOff>
      <xdr:row>73</xdr:row>
      <xdr:rowOff>84483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4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101010</xdr:rowOff>
    </xdr:from>
    <xdr:ext cx="59901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672795" y="1227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44763</xdr:rowOff>
    </xdr:from>
    <xdr:to>
      <xdr:col>55</xdr:col>
      <xdr:colOff>0</xdr:colOff>
      <xdr:row>98</xdr:row>
      <xdr:rowOff>67486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46863"/>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45631</xdr:rowOff>
    </xdr:from>
    <xdr:to>
      <xdr:col>50</xdr:col>
      <xdr:colOff>114300</xdr:colOff>
      <xdr:row>98</xdr:row>
      <xdr:rowOff>67486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47731"/>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114852</xdr:rowOff>
    </xdr:from>
    <xdr:to>
      <xdr:col>45</xdr:col>
      <xdr:colOff>177800</xdr:colOff>
      <xdr:row>98</xdr:row>
      <xdr:rowOff>45631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45502"/>
          <a:ext cx="889000" cy="10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100518</xdr:rowOff>
    </xdr:from>
    <xdr:to>
      <xdr:col>41</xdr:col>
      <xdr:colOff>50800</xdr:colOff>
      <xdr:row>97</xdr:row>
      <xdr:rowOff>114852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31168"/>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165413</xdr:rowOff>
    </xdr:from>
    <xdr:to>
      <xdr:col>55</xdr:col>
      <xdr:colOff>50800</xdr:colOff>
      <xdr:row>98</xdr:row>
      <xdr:rowOff>95563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80340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16686</xdr:rowOff>
    </xdr:from>
    <xdr:to>
      <xdr:col>50</xdr:col>
      <xdr:colOff>165100</xdr:colOff>
      <xdr:row>98</xdr:row>
      <xdr:rowOff>118286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109413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1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166281</xdr:rowOff>
    </xdr:from>
    <xdr:to>
      <xdr:col>46</xdr:col>
      <xdr:colOff>38100</xdr:colOff>
      <xdr:row>98</xdr:row>
      <xdr:rowOff>96431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87558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8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64052</xdr:rowOff>
    </xdr:from>
    <xdr:to>
      <xdr:col>41</xdr:col>
      <xdr:colOff>101600</xdr:colOff>
      <xdr:row>97</xdr:row>
      <xdr:rowOff>165652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49718</xdr:rowOff>
    </xdr:from>
    <xdr:to>
      <xdr:col>36</xdr:col>
      <xdr:colOff>165100</xdr:colOff>
      <xdr:row>97</xdr:row>
      <xdr:rowOff>151318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142445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150241</xdr:rowOff>
    </xdr:from>
    <xdr:to>
      <xdr:col>85</xdr:col>
      <xdr:colOff>127000</xdr:colOff>
      <xdr:row>36</xdr:row>
      <xdr:rowOff>12192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79541"/>
          <a:ext cx="838200" cy="2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xdr:rowOff>
    </xdr:from>
    <xdr:to>
      <xdr:col>81</xdr:col>
      <xdr:colOff>50800</xdr:colOff>
      <xdr:row>36</xdr:row>
      <xdr:rowOff>35433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8439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162941</xdr:rowOff>
    </xdr:from>
    <xdr:to>
      <xdr:col>76</xdr:col>
      <xdr:colOff>114300</xdr:colOff>
      <xdr:row>36</xdr:row>
      <xdr:rowOff>35433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63691"/>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114808</xdr:rowOff>
    </xdr:from>
    <xdr:to>
      <xdr:col>71</xdr:col>
      <xdr:colOff>177800</xdr:colOff>
      <xdr:row>35</xdr:row>
      <xdr:rowOff>162941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44108"/>
          <a:ext cx="889000" cy="2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99441</xdr:rowOff>
    </xdr:from>
    <xdr:to>
      <xdr:col>85</xdr:col>
      <xdr:colOff>177800</xdr:colOff>
      <xdr:row>35</xdr:row>
      <xdr:rowOff>29591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122318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132842</xdr:rowOff>
    </xdr:from>
    <xdr:to>
      <xdr:col>81</xdr:col>
      <xdr:colOff>101600</xdr:colOff>
      <xdr:row>36</xdr:row>
      <xdr:rowOff>62992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79519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156083</xdr:rowOff>
    </xdr:from>
    <xdr:to>
      <xdr:col>76</xdr:col>
      <xdr:colOff>165100</xdr:colOff>
      <xdr:row>36</xdr:row>
      <xdr:rowOff>86233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102760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112141</xdr:rowOff>
    </xdr:from>
    <xdr:to>
      <xdr:col>72</xdr:col>
      <xdr:colOff>38100</xdr:colOff>
      <xdr:row>36</xdr:row>
      <xdr:rowOff>42291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58818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64008</xdr:rowOff>
    </xdr:from>
    <xdr:to>
      <xdr:col>67</xdr:col>
      <xdr:colOff>101600</xdr:colOff>
      <xdr:row>34</xdr:row>
      <xdr:rowOff>165608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10685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6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55461</xdr:rowOff>
    </xdr:from>
    <xdr:to>
      <xdr:col>85</xdr:col>
      <xdr:colOff>127000</xdr:colOff>
      <xdr:row>55</xdr:row>
      <xdr:rowOff>125146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85211"/>
          <a:ext cx="8382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71920</xdr:rowOff>
    </xdr:from>
    <xdr:to>
      <xdr:col>81</xdr:col>
      <xdr:colOff>50800</xdr:colOff>
      <xdr:row>55</xdr:row>
      <xdr:rowOff>125146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01670"/>
          <a:ext cx="889000" cy="5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71920</xdr:rowOff>
    </xdr:from>
    <xdr:to>
      <xdr:col>76</xdr:col>
      <xdr:colOff>114300</xdr:colOff>
      <xdr:row>58</xdr:row>
      <xdr:rowOff>26543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01670"/>
          <a:ext cx="889000" cy="4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169799</xdr:rowOff>
    </xdr:from>
    <xdr:to>
      <xdr:col>71</xdr:col>
      <xdr:colOff>177800</xdr:colOff>
      <xdr:row>58</xdr:row>
      <xdr:rowOff>26543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70999"/>
          <a:ext cx="889000" cy="1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4661</xdr:rowOff>
    </xdr:from>
    <xdr:to>
      <xdr:col>85</xdr:col>
      <xdr:colOff>177800</xdr:colOff>
      <xdr:row>55</xdr:row>
      <xdr:rowOff>106261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154538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74346</xdr:rowOff>
    </xdr:from>
    <xdr:to>
      <xdr:col>81</xdr:col>
      <xdr:colOff>101600</xdr:colOff>
      <xdr:row>56</xdr:row>
      <xdr:rowOff>4496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21023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7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21120</xdr:rowOff>
    </xdr:from>
    <xdr:to>
      <xdr:col>76</xdr:col>
      <xdr:colOff>165100</xdr:colOff>
      <xdr:row>55</xdr:row>
      <xdr:rowOff>122720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139247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2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147193</xdr:rowOff>
    </xdr:from>
    <xdr:to>
      <xdr:col>72</xdr:col>
      <xdr:colOff>38100</xdr:colOff>
      <xdr:row>58</xdr:row>
      <xdr:rowOff>77343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68470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118999</xdr:rowOff>
    </xdr:from>
    <xdr:to>
      <xdr:col>67</xdr:col>
      <xdr:colOff>101600</xdr:colOff>
      <xdr:row>57</xdr:row>
      <xdr:rowOff>49149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40276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1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22924</xdr:rowOff>
    </xdr:from>
    <xdr:to>
      <xdr:col>85</xdr:col>
      <xdr:colOff>127000</xdr:colOff>
      <xdr:row>79</xdr:row>
      <xdr:rowOff>23113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67474"/>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1206</xdr:rowOff>
    </xdr:from>
    <xdr:to>
      <xdr:col>81</xdr:col>
      <xdr:colOff>50800</xdr:colOff>
      <xdr:row>79</xdr:row>
      <xdr:rowOff>22924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45756"/>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123126</xdr:rowOff>
    </xdr:from>
    <xdr:to>
      <xdr:col>76</xdr:col>
      <xdr:colOff>114300</xdr:colOff>
      <xdr:row>79</xdr:row>
      <xdr:rowOff>1206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9622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123126</xdr:rowOff>
    </xdr:from>
    <xdr:to>
      <xdr:col>71</xdr:col>
      <xdr:colOff>177800</xdr:colOff>
      <xdr:row>78</xdr:row>
      <xdr:rowOff>145605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49622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143763</xdr:rowOff>
    </xdr:from>
    <xdr:to>
      <xdr:col>85</xdr:col>
      <xdr:colOff>177800</xdr:colOff>
      <xdr:row>79</xdr:row>
      <xdr:rowOff>73913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58690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3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143574</xdr:rowOff>
    </xdr:from>
    <xdr:to>
      <xdr:col>81</xdr:col>
      <xdr:colOff>101600</xdr:colOff>
      <xdr:row>79</xdr:row>
      <xdr:rowOff>73724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64851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0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121856</xdr:rowOff>
    </xdr:from>
    <xdr:to>
      <xdr:col>76</xdr:col>
      <xdr:colOff>165100</xdr:colOff>
      <xdr:row>79</xdr:row>
      <xdr:rowOff>52006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43133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72326</xdr:rowOff>
    </xdr:from>
    <xdr:to>
      <xdr:col>72</xdr:col>
      <xdr:colOff>38100</xdr:colOff>
      <xdr:row>79</xdr:row>
      <xdr:rowOff>2476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165053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3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94805</xdr:rowOff>
    </xdr:from>
    <xdr:to>
      <xdr:col>67</xdr:col>
      <xdr:colOff>101600</xdr:colOff>
      <xdr:row>79</xdr:row>
      <xdr:rowOff>24955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16082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60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76569</xdr:rowOff>
    </xdr:from>
    <xdr:to>
      <xdr:col>85</xdr:col>
      <xdr:colOff>127000</xdr:colOff>
      <xdr:row>93</xdr:row>
      <xdr:rowOff>121679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021419"/>
          <a:ext cx="8382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72186</xdr:rowOff>
    </xdr:from>
    <xdr:to>
      <xdr:col>81</xdr:col>
      <xdr:colOff>50800</xdr:colOff>
      <xdr:row>93</xdr:row>
      <xdr:rowOff>121679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017036"/>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72186</xdr:rowOff>
    </xdr:from>
    <xdr:to>
      <xdr:col>76</xdr:col>
      <xdr:colOff>114300</xdr:colOff>
      <xdr:row>93</xdr:row>
      <xdr:rowOff>90779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017036"/>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90779</xdr:rowOff>
    </xdr:from>
    <xdr:to>
      <xdr:col>71</xdr:col>
      <xdr:colOff>177800</xdr:colOff>
      <xdr:row>95</xdr:row>
      <xdr:rowOff>110973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35629"/>
          <a:ext cx="889000" cy="3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25769</xdr:rowOff>
    </xdr:from>
    <xdr:to>
      <xdr:col>85</xdr:col>
      <xdr:colOff>177800</xdr:colOff>
      <xdr:row>93</xdr:row>
      <xdr:rowOff>127369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7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48646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2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70879</xdr:rowOff>
    </xdr:from>
    <xdr:to>
      <xdr:col>81</xdr:col>
      <xdr:colOff>101600</xdr:colOff>
      <xdr:row>94</xdr:row>
      <xdr:rowOff>1029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0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17556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21386</xdr:rowOff>
    </xdr:from>
    <xdr:to>
      <xdr:col>76</xdr:col>
      <xdr:colOff>165100</xdr:colOff>
      <xdr:row>93</xdr:row>
      <xdr:rowOff>122986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139513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4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39979</xdr:rowOff>
    </xdr:from>
    <xdr:to>
      <xdr:col>72</xdr:col>
      <xdr:colOff>38100</xdr:colOff>
      <xdr:row>93</xdr:row>
      <xdr:rowOff>141579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158106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7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60173</xdr:rowOff>
    </xdr:from>
    <xdr:to>
      <xdr:col>67</xdr:col>
      <xdr:colOff>101600</xdr:colOff>
      <xdr:row>95</xdr:row>
      <xdr:rowOff>161773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6850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19050</xdr:rowOff>
    </xdr:from>
    <xdr:to>
      <xdr:col>116</xdr:col>
      <xdr:colOff>63500</xdr:colOff>
      <xdr:row>36</xdr:row>
      <xdr:rowOff>65278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191250"/>
          <a:ext cx="8382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115189</xdr:rowOff>
    </xdr:from>
    <xdr:to>
      <xdr:col>111</xdr:col>
      <xdr:colOff>177800</xdr:colOff>
      <xdr:row>36</xdr:row>
      <xdr:rowOff>19050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115939"/>
          <a:ext cx="889000" cy="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71247</xdr:rowOff>
    </xdr:from>
    <xdr:to>
      <xdr:col>107</xdr:col>
      <xdr:colOff>50800</xdr:colOff>
      <xdr:row>35</xdr:row>
      <xdr:rowOff>115189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071997"/>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41021</xdr:rowOff>
    </xdr:from>
    <xdr:to>
      <xdr:col>102</xdr:col>
      <xdr:colOff>114300</xdr:colOff>
      <xdr:row>35</xdr:row>
      <xdr:rowOff>71247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041771"/>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14478</xdr:rowOff>
    </xdr:from>
    <xdr:to>
      <xdr:col>116</xdr:col>
      <xdr:colOff>114300</xdr:colOff>
      <xdr:row>36</xdr:row>
      <xdr:rowOff>116078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1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37355</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03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139700</xdr:rowOff>
    </xdr:from>
    <xdr:to>
      <xdr:col>112</xdr:col>
      <xdr:colOff>38100</xdr:colOff>
      <xdr:row>36</xdr:row>
      <xdr:rowOff>69850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86377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64389</xdr:rowOff>
    </xdr:from>
    <xdr:to>
      <xdr:col>107</xdr:col>
      <xdr:colOff>101600</xdr:colOff>
      <xdr:row>35</xdr:row>
      <xdr:rowOff>165989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0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11066</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8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20447</xdr:rowOff>
    </xdr:from>
    <xdr:to>
      <xdr:col>102</xdr:col>
      <xdr:colOff>165100</xdr:colOff>
      <xdr:row>35</xdr:row>
      <xdr:rowOff>122047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0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138574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79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161671</xdr:rowOff>
    </xdr:from>
    <xdr:to>
      <xdr:col>98</xdr:col>
      <xdr:colOff>38100</xdr:colOff>
      <xdr:row>35</xdr:row>
      <xdr:rowOff>91821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9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108348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76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目的別に見た住民一人当たりコストについては、類似団体と比較した場合、「総務費」（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商工</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位）が高く、</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「労働費」（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衛生</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位）が低くなっていることが特徴として挙げられる。これらの項目の主な理由は以下のとおり。</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＜高いもの＞</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◆総務費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過去に行った公債償還基金の計画外の取崩しの返済を行ったことによる。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◆商工費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中小企業等を支援するための融資制度預託金は近年、減少傾向にあるものの、引き続き高水準にあることによる。</a:t>
          </a: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＜低いもの＞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◆労働費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勤労者福祉会館等の施設を有していないことによる。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◆土木費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市債残高の縮減に向けて投資的経費の規模を的確にコントロールしていることによる。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年度に続き特別の財源対策を講じず、実質収支額を黒字とした。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市税収入は過去最高となったものの、公債償還基金の計画外の取崩しの返済、高齢化等による社会福祉関連経費の増加、景気変動リスク等への懸念など、依然として油断できず、</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引き続き緊張感を持った財政運営が必要。</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持続可能な行財政運営の確立に向け、引き続き、特別の財源対策を講じない安定した財政運営、将来世代に配慮した財政運営を推進していく。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一般会計において、市税収入などが着実に増加したものの、物価や労務単価の高騰による人件費の増等により歳出は増加し、結果として令和５年度と比べて黒字額は減少した。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一方で、コロナ禍の影響からの回復に伴い、自動車運送事業特別会計において２年連続の黒字となったこと、下水道会計において事業用水量の増加に伴い下水道使用料収入が増加したことなどにより、黒字額合計は昨年度と比較して増加している。</a:t>
          </a:r>
        </a:p>
        <a:p>
          <a:r>
            <a:rPr kumimoji="1" lang="ja-JP" altLang="en-US" sz="1400">
              <a:latin typeface="ＭＳ Ｐゴシック" panose="020B0600070205080204" pitchFamily="50" charset="-128"/>
              <a:ea typeface="ＭＳ Ｐゴシック" panose="020B0600070205080204" pitchFamily="50" charset="-128"/>
            </a:rPr>
            <a:t>　引き続き、特別の財源対策を講じない安定した財政運営、将来世代に配慮した財政運営を推進するなどにより、連結ベースにおいても財政健全化を図る。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ocserve\docserve\free_space(1270010000)\&#65318;&#36039;&#37329;&#20418;\&#32207;&#25324;\02_&#29031;&#20250;&#22238;&#31572;\02_&#29031;&#20250;&#22238;&#31572;\09_&#38609;&#20214;&#65288;&#29031;&#20250;&#65289;\R7&#24180;&#24230;\20260302&#9651;_&#12304;3&#65295;6&#65288;&#37329;&#65289;&#12294;&#12305;&#20196;&#21644;&#65302;&#24180;&#24230;&#36001;&#25919;&#29366;&#27841;&#36039;&#26009;&#38598;&#12398;&#20316;&#25104;&#12395;&#12388;&#12356;&#12390;&#65288;&#20104;&#31639;&#25285;&#24403;&#12363;&#12425;&#65289;\02&#12295;_&#35519;&#26619;&#12408;&#20381;&#38972;\&#12304;&#35519;&#26619;&#22238;&#31572;&#12305;&#65288;&#30331;&#37682;&#29992;&#65289;&#12304;&#36001;&#25919;&#29366;&#27841;&#36039;&#26009;&#38598;&#12305;_261009_&#20140;&#37117;&#24066;_2024.xlsx" TargetMode="External"/><Relationship Id="rId1" Type="http://schemas.openxmlformats.org/officeDocument/2006/relationships/externalLinkPath" Target="/free_space(1270010000)/&#65318;&#36039;&#37329;&#20418;/&#32207;&#25324;/02_&#29031;&#20250;&#22238;&#31572;/02_&#29031;&#20250;&#22238;&#31572;/09_&#38609;&#20214;&#65288;&#29031;&#20250;&#65289;/R7&#24180;&#24230;/20260302&#9651;_&#12304;3&#65295;6&#65288;&#37329;&#65289;&#12294;&#12305;&#20196;&#21644;&#65302;&#24180;&#24230;&#36001;&#25919;&#29366;&#27841;&#36039;&#26009;&#38598;&#12398;&#20316;&#25104;&#12395;&#12388;&#12356;&#12390;&#65288;&#20104;&#31639;&#25285;&#24403;&#12363;&#12425;&#65289;/02&#12295;_&#35519;&#26619;&#12408;&#20381;&#38972;/&#12304;&#35519;&#26619;&#22238;&#31572;&#12305;&#65288;&#30331;&#37682;&#29992;&#65289;&#12304;&#36001;&#25919;&#29366;&#27841;&#36039;&#26009;&#38598;&#12305;_261009_&#20140;&#37117;&#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R04</v>
          </cell>
          <cell r="C71" t="str">
            <v>R05</v>
          </cell>
          <cell r="D71" t="str">
            <v>R06</v>
          </cell>
        </row>
        <row r="72">
          <cell r="A72" t="str">
            <v>財政調整基金</v>
          </cell>
          <cell r="B72">
            <v>9436</v>
          </cell>
          <cell r="C72">
            <v>15298</v>
          </cell>
          <cell r="D72">
            <v>18504</v>
          </cell>
        </row>
        <row r="73">
          <cell r="A73" t="str">
            <v>減債基金</v>
          </cell>
          <cell r="B73" t="str">
            <v>-</v>
          </cell>
          <cell r="C73" t="str">
            <v>-</v>
          </cell>
          <cell r="D73">
            <v>2717</v>
          </cell>
        </row>
        <row r="74">
          <cell r="A74" t="str">
            <v>その他特定目的基金</v>
          </cell>
          <cell r="B74">
            <v>40165</v>
          </cell>
          <cell r="C74">
            <v>49866</v>
          </cell>
          <cell r="D74">
            <v>40457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4"/>
      <c r="DK1" s="164"/>
      <c r="DL1" s="164"/>
      <c r="DM1" s="164"/>
      <c r="DN1" s="164"/>
      <c r="DO1" s="164"/>
    </row>
    <row r="2" spans="1:119" ht="24.75" thickBot="1" x14ac:dyDescent="0.2">
      <c r="B2" s="165" t="s">
        <v>77</v>
      </c>
      <c r="C2" s="165"/>
      <c r="D2" s="166"/>
    </row>
    <row r="3" spans="1:119" ht="18.75" customHeight="1" thickBot="1" x14ac:dyDescent="0.2">
      <c r="A3" s="164"/>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4"/>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980215852</v>
      </c>
      <c r="BO4" s="371"/>
      <c r="BP4" s="371"/>
      <c r="BQ4" s="371"/>
      <c r="BR4" s="371"/>
      <c r="BS4" s="371"/>
      <c r="BT4" s="371"/>
      <c r="BU4" s="372"/>
      <c r="BV4" s="370">
        <v>966938909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v>
      </c>
      <c r="CU4" s="377"/>
      <c r="CV4" s="377"/>
      <c r="CW4" s="377"/>
      <c r="CX4" s="377"/>
      <c r="CY4" s="377"/>
      <c r="CZ4" s="377"/>
      <c r="DA4" s="378"/>
      <c r="DB4" s="376">
        <v>2</v>
      </c>
      <c r="DC4" s="377"/>
      <c r="DD4" s="377"/>
      <c r="DE4" s="377"/>
      <c r="DF4" s="377"/>
      <c r="DG4" s="377"/>
      <c r="DH4" s="377"/>
      <c r="DI4" s="378"/>
    </row>
    <row r="5" spans="1:119" ht="18.75" customHeight="1" x14ac:dyDescent="0.15">
      <c r="A5" s="164"/>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971708856</v>
      </c>
      <c r="BO5" s="408"/>
      <c r="BP5" s="408"/>
      <c r="BQ5" s="408"/>
      <c r="BR5" s="408"/>
      <c r="BS5" s="408"/>
      <c r="BT5" s="408"/>
      <c r="BU5" s="409"/>
      <c r="BV5" s="407">
        <v>955396483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100.4</v>
      </c>
      <c r="CU5" s="405"/>
      <c r="CV5" s="405"/>
      <c r="CW5" s="405"/>
      <c r="CX5" s="405"/>
      <c r="CY5" s="405"/>
      <c r="CZ5" s="405"/>
      <c r="DA5" s="406"/>
      <c r="DB5" s="404">
        <v>98.5</v>
      </c>
      <c r="DC5" s="405"/>
      <c r="DD5" s="405"/>
      <c r="DE5" s="405"/>
      <c r="DF5" s="405"/>
      <c r="DG5" s="405"/>
      <c r="DH5" s="405"/>
      <c r="DI5" s="406"/>
    </row>
    <row r="6" spans="1:119" ht="18.75" customHeight="1" x14ac:dyDescent="0.15">
      <c r="A6" s="164"/>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8506996</v>
      </c>
      <c r="BO6" s="408"/>
      <c r="BP6" s="408"/>
      <c r="BQ6" s="408"/>
      <c r="BR6" s="408"/>
      <c r="BS6" s="408"/>
      <c r="BT6" s="408"/>
      <c r="BU6" s="409"/>
      <c r="BV6" s="407">
        <v>11542426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102.1</v>
      </c>
      <c r="CU6" s="445"/>
      <c r="CV6" s="445"/>
      <c r="CW6" s="445"/>
      <c r="CX6" s="445"/>
      <c r="CY6" s="445"/>
      <c r="CZ6" s="445"/>
      <c r="DA6" s="446"/>
      <c r="DB6" s="444">
        <v>102.3</v>
      </c>
      <c r="DC6" s="445"/>
      <c r="DD6" s="445"/>
      <c r="DE6" s="445"/>
      <c r="DF6" s="445"/>
      <c r="DG6" s="445"/>
      <c r="DH6" s="445"/>
      <c r="DI6" s="446"/>
    </row>
    <row r="7" spans="1:119" ht="18.75" customHeight="1" x14ac:dyDescent="0.15">
      <c r="A7" s="164"/>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2712685</v>
      </c>
      <c r="BO7" s="408"/>
      <c r="BP7" s="408"/>
      <c r="BQ7" s="408"/>
      <c r="BR7" s="408"/>
      <c r="BS7" s="408"/>
      <c r="BT7" s="408"/>
      <c r="BU7" s="409"/>
      <c r="BV7" s="407">
        <v>3048399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426834516</v>
      </c>
      <c r="CU7" s="408"/>
      <c r="CV7" s="408"/>
      <c r="CW7" s="408"/>
      <c r="CX7" s="408"/>
      <c r="CY7" s="408"/>
      <c r="CZ7" s="408"/>
      <c r="DA7" s="409"/>
      <c r="DB7" s="407">
        <v>417479761</v>
      </c>
      <c r="DC7" s="408"/>
      <c r="DD7" s="408"/>
      <c r="DE7" s="408"/>
      <c r="DF7" s="408"/>
      <c r="DG7" s="408"/>
      <c r="DH7" s="408"/>
      <c r="DI7" s="409"/>
    </row>
    <row r="8" spans="1:119" ht="18.75" customHeight="1" thickBot="1" x14ac:dyDescent="0.2">
      <c r="A8" s="164"/>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5794311</v>
      </c>
      <c r="BO8" s="408"/>
      <c r="BP8" s="408"/>
      <c r="BQ8" s="408"/>
      <c r="BR8" s="408"/>
      <c r="BS8" s="408"/>
      <c r="BT8" s="408"/>
      <c r="BU8" s="409"/>
      <c r="BV8" s="407">
        <v>8494027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0.81</v>
      </c>
      <c r="CU8" s="448"/>
      <c r="CV8" s="448"/>
      <c r="CW8" s="448"/>
      <c r="CX8" s="448"/>
      <c r="CY8" s="448"/>
      <c r="CZ8" s="448"/>
      <c r="DA8" s="449"/>
      <c r="DB8" s="447">
        <v>0.8</v>
      </c>
      <c r="DC8" s="448"/>
      <c r="DD8" s="448"/>
      <c r="DE8" s="448"/>
      <c r="DF8" s="448"/>
      <c r="DG8" s="448"/>
      <c r="DH8" s="448"/>
      <c r="DI8" s="449"/>
    </row>
    <row r="9" spans="1:119" ht="18.75" customHeight="1" thickBot="1" x14ac:dyDescent="0.2">
      <c r="A9" s="164"/>
      <c r="B9" s="401" t="s">
        <v>107</v>
      </c>
      <c r="C9" s="402"/>
      <c r="D9" s="402"/>
      <c r="E9" s="402"/>
      <c r="F9" s="402"/>
      <c r="G9" s="402"/>
      <c r="H9" s="402"/>
      <c r="I9" s="402"/>
      <c r="J9" s="402"/>
      <c r="K9" s="450"/>
      <c r="L9" s="451" t="s">
        <v>108</v>
      </c>
      <c r="M9" s="452"/>
      <c r="N9" s="452"/>
      <c r="O9" s="452"/>
      <c r="P9" s="452"/>
      <c r="Q9" s="453"/>
      <c r="R9" s="454">
        <v>1463723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-2699716</v>
      </c>
      <c r="BO9" s="408"/>
      <c r="BP9" s="408"/>
      <c r="BQ9" s="408"/>
      <c r="BR9" s="408"/>
      <c r="BS9" s="408"/>
      <c r="BT9" s="408"/>
      <c r="BU9" s="409"/>
      <c r="BV9" s="407">
        <v>787398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15.9</v>
      </c>
      <c r="CU9" s="405"/>
      <c r="CV9" s="405"/>
      <c r="CW9" s="405"/>
      <c r="CX9" s="405"/>
      <c r="CY9" s="405"/>
      <c r="CZ9" s="405"/>
      <c r="DA9" s="406"/>
      <c r="DB9" s="404">
        <v>16.399999999999999</v>
      </c>
      <c r="DC9" s="405"/>
      <c r="DD9" s="405"/>
      <c r="DE9" s="405"/>
      <c r="DF9" s="405"/>
      <c r="DG9" s="405"/>
      <c r="DH9" s="405"/>
      <c r="DI9" s="406"/>
    </row>
    <row r="10" spans="1:119" ht="18.75" customHeight="1" thickBot="1" x14ac:dyDescent="0.2">
      <c r="A10" s="164"/>
      <c r="B10" s="401"/>
      <c r="C10" s="402"/>
      <c r="D10" s="402"/>
      <c r="E10" s="402"/>
      <c r="F10" s="402"/>
      <c r="G10" s="402"/>
      <c r="H10" s="402"/>
      <c r="I10" s="402"/>
      <c r="J10" s="402"/>
      <c r="K10" s="450"/>
      <c r="L10" s="457" t="s">
        <v>113</v>
      </c>
      <c r="M10" s="437"/>
      <c r="N10" s="437"/>
      <c r="O10" s="437"/>
      <c r="P10" s="437"/>
      <c r="Q10" s="438"/>
      <c r="R10" s="458">
        <v>1475183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14472218</v>
      </c>
      <c r="BO10" s="408"/>
      <c r="BP10" s="408"/>
      <c r="BQ10" s="408"/>
      <c r="BR10" s="408"/>
      <c r="BS10" s="408"/>
      <c r="BT10" s="408"/>
      <c r="BU10" s="409"/>
      <c r="BV10" s="407">
        <v>5725748</v>
      </c>
      <c r="BW10" s="408"/>
      <c r="BX10" s="408"/>
      <c r="BY10" s="408"/>
      <c r="BZ10" s="408"/>
      <c r="CA10" s="408"/>
      <c r="CB10" s="408"/>
      <c r="CC10" s="409"/>
      <c r="CD10" s="167" t="s">
        <v>116</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x14ac:dyDescent="0.2">
      <c r="A11" s="164"/>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4"/>
      <c r="B12" s="467" t="s">
        <v>123</v>
      </c>
      <c r="C12" s="468"/>
      <c r="D12" s="468"/>
      <c r="E12" s="468"/>
      <c r="F12" s="468"/>
      <c r="G12" s="468"/>
      <c r="H12" s="468"/>
      <c r="I12" s="468"/>
      <c r="J12" s="468"/>
      <c r="K12" s="469"/>
      <c r="L12" s="476" t="s">
        <v>124</v>
      </c>
      <c r="M12" s="477"/>
      <c r="N12" s="477"/>
      <c r="O12" s="477"/>
      <c r="P12" s="477"/>
      <c r="Q12" s="478"/>
      <c r="R12" s="479">
        <v>1373887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20036000</v>
      </c>
      <c r="BO12" s="408"/>
      <c r="BP12" s="408"/>
      <c r="BQ12" s="408"/>
      <c r="BR12" s="408"/>
      <c r="BS12" s="408"/>
      <c r="BT12" s="408"/>
      <c r="BU12" s="409"/>
      <c r="BV12" s="407">
        <v>7595000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4"/>
      <c r="B13" s="470"/>
      <c r="C13" s="471"/>
      <c r="D13" s="471"/>
      <c r="E13" s="471"/>
      <c r="F13" s="471"/>
      <c r="G13" s="471"/>
      <c r="H13" s="471"/>
      <c r="I13" s="471"/>
      <c r="J13" s="471"/>
      <c r="K13" s="472"/>
      <c r="L13" s="173"/>
      <c r="M13" s="498" t="s">
        <v>130</v>
      </c>
      <c r="N13" s="499"/>
      <c r="O13" s="499"/>
      <c r="P13" s="499"/>
      <c r="Q13" s="500"/>
      <c r="R13" s="491">
        <v>1312559</v>
      </c>
      <c r="S13" s="492"/>
      <c r="T13" s="492"/>
      <c r="U13" s="492"/>
      <c r="V13" s="493"/>
      <c r="W13" s="423" t="s">
        <v>131</v>
      </c>
      <c r="X13" s="424"/>
      <c r="Y13" s="424"/>
      <c r="Z13" s="424"/>
      <c r="AA13" s="424"/>
      <c r="AB13" s="414"/>
      <c r="AC13" s="458">
        <v>4452</v>
      </c>
      <c r="AD13" s="459"/>
      <c r="AE13" s="459"/>
      <c r="AF13" s="459"/>
      <c r="AG13" s="501"/>
      <c r="AH13" s="458">
        <v>5052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-8263498</v>
      </c>
      <c r="BO13" s="408"/>
      <c r="BP13" s="408"/>
      <c r="BQ13" s="408"/>
      <c r="BR13" s="408"/>
      <c r="BS13" s="408"/>
      <c r="BT13" s="408"/>
      <c r="BU13" s="409"/>
      <c r="BV13" s="407">
        <v>-1081854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11.8</v>
      </c>
      <c r="DC13" s="405"/>
      <c r="DD13" s="405"/>
      <c r="DE13" s="405"/>
      <c r="DF13" s="405"/>
      <c r="DG13" s="405"/>
      <c r="DH13" s="405"/>
      <c r="DI13" s="406"/>
    </row>
    <row r="14" spans="1:119" ht="18.75" customHeight="1" thickBot="1" x14ac:dyDescent="0.2">
      <c r="A14" s="164"/>
      <c r="B14" s="470"/>
      <c r="C14" s="471"/>
      <c r="D14" s="471"/>
      <c r="E14" s="471"/>
      <c r="F14" s="471"/>
      <c r="G14" s="471"/>
      <c r="H14" s="471"/>
      <c r="I14" s="471"/>
      <c r="J14" s="471"/>
      <c r="K14" s="472"/>
      <c r="L14" s="488" t="s">
        <v>135</v>
      </c>
      <c r="M14" s="489"/>
      <c r="N14" s="489"/>
      <c r="O14" s="489"/>
      <c r="P14" s="489"/>
      <c r="Q14" s="490"/>
      <c r="R14" s="491">
        <v>1379529</v>
      </c>
      <c r="S14" s="492"/>
      <c r="T14" s="492"/>
      <c r="U14" s="492"/>
      <c r="V14" s="493"/>
      <c r="W14" s="397"/>
      <c r="X14" s="398"/>
      <c r="Y14" s="398"/>
      <c r="Z14" s="398"/>
      <c r="AA14" s="398"/>
      <c r="AB14" s="387"/>
      <c r="AC14" s="494">
        <v>0.8</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132</v>
      </c>
      <c r="CU14" s="506"/>
      <c r="CV14" s="506"/>
      <c r="CW14" s="506"/>
      <c r="CX14" s="506"/>
      <c r="CY14" s="506"/>
      <c r="CZ14" s="506"/>
      <c r="DA14" s="507"/>
      <c r="DB14" s="505">
        <v>140.5</v>
      </c>
      <c r="DC14" s="506"/>
      <c r="DD14" s="506"/>
      <c r="DE14" s="506"/>
      <c r="DF14" s="506"/>
      <c r="DG14" s="506"/>
      <c r="DH14" s="506"/>
      <c r="DI14" s="507"/>
    </row>
    <row r="15" spans="1:119" ht="18.75" customHeight="1" x14ac:dyDescent="0.15">
      <c r="A15" s="164"/>
      <c r="B15" s="470"/>
      <c r="C15" s="471"/>
      <c r="D15" s="471"/>
      <c r="E15" s="471"/>
      <c r="F15" s="471"/>
      <c r="G15" s="471"/>
      <c r="H15" s="471"/>
      <c r="I15" s="471"/>
      <c r="J15" s="471"/>
      <c r="K15" s="472"/>
      <c r="L15" s="173"/>
      <c r="M15" s="498" t="s">
        <v>130</v>
      </c>
      <c r="N15" s="499"/>
      <c r="O15" s="499"/>
      <c r="P15" s="499"/>
      <c r="Q15" s="500"/>
      <c r="R15" s="491">
        <v>1324095</v>
      </c>
      <c r="S15" s="492"/>
      <c r="T15" s="492"/>
      <c r="U15" s="492"/>
      <c r="V15" s="493"/>
      <c r="W15" s="423" t="s">
        <v>137</v>
      </c>
      <c r="X15" s="424"/>
      <c r="Y15" s="424"/>
      <c r="Z15" s="424"/>
      <c r="AA15" s="424"/>
      <c r="AB15" s="414"/>
      <c r="AC15" s="458">
        <v>112634</v>
      </c>
      <c r="AD15" s="459"/>
      <c r="AE15" s="459"/>
      <c r="AF15" s="459"/>
      <c r="AG15" s="501"/>
      <c r="AH15" s="458">
        <v>127299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276027822</v>
      </c>
      <c r="BO15" s="371"/>
      <c r="BP15" s="371"/>
      <c r="BQ15" s="371"/>
      <c r="BR15" s="371"/>
      <c r="BS15" s="371"/>
      <c r="BT15" s="371"/>
      <c r="BU15" s="372"/>
      <c r="BV15" s="370">
        <v>268558333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4"/>
      <c r="CU15" s="175"/>
      <c r="CV15" s="175"/>
      <c r="CW15" s="175"/>
      <c r="CX15" s="175"/>
      <c r="CY15" s="175"/>
      <c r="CZ15" s="175"/>
      <c r="DA15" s="176"/>
      <c r="DB15" s="174"/>
      <c r="DC15" s="175"/>
      <c r="DD15" s="175"/>
      <c r="DE15" s="175"/>
      <c r="DF15" s="175"/>
      <c r="DG15" s="175"/>
      <c r="DH15" s="175"/>
      <c r="DI15" s="176"/>
    </row>
    <row r="16" spans="1:119" ht="18.75" customHeight="1" x14ac:dyDescent="0.15">
      <c r="A16" s="164"/>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v>
      </c>
      <c r="AD16" s="495"/>
      <c r="AE16" s="495"/>
      <c r="AF16" s="495"/>
      <c r="AG16" s="496"/>
      <c r="AH16" s="494">
        <v>21.6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347398412</v>
      </c>
      <c r="BO16" s="408"/>
      <c r="BP16" s="408"/>
      <c r="BQ16" s="408"/>
      <c r="BR16" s="408"/>
      <c r="BS16" s="408"/>
      <c r="BT16" s="408"/>
      <c r="BU16" s="409"/>
      <c r="BV16" s="407">
        <v>332077541</v>
      </c>
      <c r="BW16" s="408"/>
      <c r="BX16" s="408"/>
      <c r="BY16" s="408"/>
      <c r="BZ16" s="408"/>
      <c r="CA16" s="408"/>
      <c r="CB16" s="408"/>
      <c r="CC16" s="409"/>
      <c r="CD16" s="177"/>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4"/>
      <c r="B17" s="473"/>
      <c r="C17" s="474"/>
      <c r="D17" s="474"/>
      <c r="E17" s="474"/>
      <c r="F17" s="474"/>
      <c r="G17" s="474"/>
      <c r="H17" s="474"/>
      <c r="I17" s="474"/>
      <c r="J17" s="474"/>
      <c r="K17" s="475"/>
      <c r="L17" s="178"/>
      <c r="M17" s="518" t="s">
        <v>143</v>
      </c>
      <c r="N17" s="519"/>
      <c r="O17" s="519"/>
      <c r="P17" s="519"/>
      <c r="Q17" s="520"/>
      <c r="R17" s="513" t="s">
        <v>144</v>
      </c>
      <c r="S17" s="514"/>
      <c r="T17" s="514"/>
      <c r="U17" s="514"/>
      <c r="V17" s="515"/>
      <c r="W17" s="423" t="s">
        <v>145</v>
      </c>
      <c r="X17" s="424"/>
      <c r="Y17" s="424"/>
      <c r="Z17" s="424"/>
      <c r="AA17" s="424"/>
      <c r="AB17" s="414"/>
      <c r="AC17" s="458">
        <v>445820</v>
      </c>
      <c r="AD17" s="459"/>
      <c r="AE17" s="459"/>
      <c r="AF17" s="459"/>
      <c r="AG17" s="501"/>
      <c r="AH17" s="458">
        <v>458246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348023555</v>
      </c>
      <c r="BO17" s="408"/>
      <c r="BP17" s="408"/>
      <c r="BQ17" s="408"/>
      <c r="BR17" s="408"/>
      <c r="BS17" s="408"/>
      <c r="BT17" s="408"/>
      <c r="BU17" s="409"/>
      <c r="BV17" s="407">
        <v>338445904</v>
      </c>
      <c r="BW17" s="408"/>
      <c r="BX17" s="408"/>
      <c r="BY17" s="408"/>
      <c r="BZ17" s="408"/>
      <c r="CA17" s="408"/>
      <c r="CB17" s="408"/>
      <c r="CC17" s="409"/>
      <c r="CD17" s="177"/>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4"/>
      <c r="B18" s="529" t="s">
        <v>147</v>
      </c>
      <c r="C18" s="450"/>
      <c r="D18" s="450"/>
      <c r="E18" s="530"/>
      <c r="F18" s="530"/>
      <c r="G18" s="530"/>
      <c r="H18" s="530"/>
      <c r="I18" s="530"/>
      <c r="J18" s="530"/>
      <c r="K18" s="530"/>
      <c r="L18" s="531">
        <v>827.83</v>
      </c>
      <c r="M18" s="531"/>
      <c r="N18" s="531"/>
      <c r="O18" s="531"/>
      <c r="P18" s="531"/>
      <c r="Q18" s="531"/>
      <c r="R18" s="532"/>
      <c r="S18" s="532"/>
      <c r="T18" s="532"/>
      <c r="U18" s="532"/>
      <c r="V18" s="533"/>
      <c r="W18" s="425"/>
      <c r="X18" s="426"/>
      <c r="Y18" s="426"/>
      <c r="Z18" s="426"/>
      <c r="AA18" s="426"/>
      <c r="AB18" s="417"/>
      <c r="AC18" s="534">
        <v>79.2</v>
      </c>
      <c r="AD18" s="535"/>
      <c r="AE18" s="535"/>
      <c r="AF18" s="535"/>
      <c r="AG18" s="536"/>
      <c r="AH18" s="534">
        <v>77.599999999999994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439282204</v>
      </c>
      <c r="BO18" s="408"/>
      <c r="BP18" s="408"/>
      <c r="BQ18" s="408"/>
      <c r="BR18" s="408"/>
      <c r="BS18" s="408"/>
      <c r="BT18" s="408"/>
      <c r="BU18" s="409"/>
      <c r="BV18" s="407">
        <v>417436929</v>
      </c>
      <c r="BW18" s="408"/>
      <c r="BX18" s="408"/>
      <c r="BY18" s="408"/>
      <c r="BZ18" s="408"/>
      <c r="CA18" s="408"/>
      <c r="CB18" s="408"/>
      <c r="CC18" s="409"/>
      <c r="CD18" s="177"/>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4"/>
      <c r="B19" s="529" t="s">
        <v>149</v>
      </c>
      <c r="C19" s="450"/>
      <c r="D19" s="450"/>
      <c r="E19" s="530"/>
      <c r="F19" s="530"/>
      <c r="G19" s="530"/>
      <c r="H19" s="530"/>
      <c r="I19" s="530"/>
      <c r="J19" s="530"/>
      <c r="K19" s="530"/>
      <c r="L19" s="538">
        <v>1768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543587231</v>
      </c>
      <c r="BO19" s="408"/>
      <c r="BP19" s="408"/>
      <c r="BQ19" s="408"/>
      <c r="BR19" s="408"/>
      <c r="BS19" s="408"/>
      <c r="BT19" s="408"/>
      <c r="BU19" s="409"/>
      <c r="BV19" s="407">
        <v>520699020</v>
      </c>
      <c r="BW19" s="408"/>
      <c r="BX19" s="408"/>
      <c r="BY19" s="408"/>
      <c r="BZ19" s="408"/>
      <c r="CA19" s="408"/>
      <c r="CB19" s="408"/>
      <c r="CC19" s="409"/>
      <c r="CD19" s="177"/>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4"/>
      <c r="B20" s="529" t="s">
        <v>151</v>
      </c>
      <c r="C20" s="450"/>
      <c r="D20" s="450"/>
      <c r="E20" s="530"/>
      <c r="F20" s="530"/>
      <c r="G20" s="530"/>
      <c r="H20" s="530"/>
      <c r="I20" s="530"/>
      <c r="J20" s="530"/>
      <c r="K20" s="530"/>
      <c r="L20" s="538">
        <v>729524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77"/>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4"/>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77"/>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4"/>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1272193711</v>
      </c>
      <c r="BO22" s="371"/>
      <c r="BP22" s="371"/>
      <c r="BQ22" s="371"/>
      <c r="BR22" s="371"/>
      <c r="BS22" s="371"/>
      <c r="BT22" s="371"/>
      <c r="BU22" s="372"/>
      <c r="BV22" s="370">
        <v>1311703695</v>
      </c>
      <c r="BW22" s="371"/>
      <c r="BX22" s="371"/>
      <c r="BY22" s="371"/>
      <c r="BZ22" s="371"/>
      <c r="CA22" s="371"/>
      <c r="CB22" s="371"/>
      <c r="CC22" s="372"/>
      <c r="CD22" s="177"/>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4"/>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116670750</v>
      </c>
      <c r="BO23" s="408"/>
      <c r="BP23" s="408"/>
      <c r="BQ23" s="408"/>
      <c r="BR23" s="408"/>
      <c r="BS23" s="408"/>
      <c r="BT23" s="408"/>
      <c r="BU23" s="409"/>
      <c r="BV23" s="407">
        <v>126115292</v>
      </c>
      <c r="BW23" s="408"/>
      <c r="BX23" s="408"/>
      <c r="BY23" s="408"/>
      <c r="BZ23" s="408"/>
      <c r="CA23" s="408"/>
      <c r="CB23" s="408"/>
      <c r="CC23" s="409"/>
      <c r="CD23" s="177"/>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4"/>
      <c r="B24" s="578"/>
      <c r="C24" s="554"/>
      <c r="D24" s="555"/>
      <c r="E24" s="457" t="s">
        <v>161</v>
      </c>
      <c r="F24" s="437"/>
      <c r="G24" s="437"/>
      <c r="H24" s="437"/>
      <c r="I24" s="437"/>
      <c r="J24" s="437"/>
      <c r="K24" s="438"/>
      <c r="L24" s="458">
        <v>1</v>
      </c>
      <c r="M24" s="459"/>
      <c r="N24" s="459"/>
      <c r="O24" s="459"/>
      <c r="P24" s="501"/>
      <c r="Q24" s="458">
        <v>9730</v>
      </c>
      <c r="R24" s="459"/>
      <c r="S24" s="459"/>
      <c r="T24" s="459"/>
      <c r="U24" s="459"/>
      <c r="V24" s="501"/>
      <c r="W24" s="553"/>
      <c r="X24" s="554"/>
      <c r="Y24" s="555"/>
      <c r="Z24" s="457" t="s">
        <v>162</v>
      </c>
      <c r="AA24" s="437"/>
      <c r="AB24" s="437"/>
      <c r="AC24" s="437"/>
      <c r="AD24" s="437"/>
      <c r="AE24" s="437"/>
      <c r="AF24" s="437"/>
      <c r="AG24" s="438"/>
      <c r="AH24" s="458">
        <v>9580</v>
      </c>
      <c r="AI24" s="459"/>
      <c r="AJ24" s="459"/>
      <c r="AK24" s="459"/>
      <c r="AL24" s="501"/>
      <c r="AM24" s="458">
        <v>31431980</v>
      </c>
      <c r="AN24" s="459"/>
      <c r="AO24" s="459"/>
      <c r="AP24" s="459"/>
      <c r="AQ24" s="459"/>
      <c r="AR24" s="501"/>
      <c r="AS24" s="458">
        <v>3281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790006204</v>
      </c>
      <c r="BO24" s="408"/>
      <c r="BP24" s="408"/>
      <c r="BQ24" s="408"/>
      <c r="BR24" s="408"/>
      <c r="BS24" s="408"/>
      <c r="BT24" s="408"/>
      <c r="BU24" s="409"/>
      <c r="BV24" s="407">
        <v>811022168</v>
      </c>
      <c r="BW24" s="408"/>
      <c r="BX24" s="408"/>
      <c r="BY24" s="408"/>
      <c r="BZ24" s="408"/>
      <c r="CA24" s="408"/>
      <c r="CB24" s="408"/>
      <c r="CC24" s="409"/>
      <c r="CD24" s="177"/>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4"/>
      <c r="B25" s="578"/>
      <c r="C25" s="554"/>
      <c r="D25" s="555"/>
      <c r="E25" s="457" t="s">
        <v>164</v>
      </c>
      <c r="F25" s="437"/>
      <c r="G25" s="437"/>
      <c r="H25" s="437"/>
      <c r="I25" s="437"/>
      <c r="J25" s="437"/>
      <c r="K25" s="438"/>
      <c r="L25" s="458">
        <v>3</v>
      </c>
      <c r="M25" s="459"/>
      <c r="N25" s="459"/>
      <c r="O25" s="459"/>
      <c r="P25" s="501"/>
      <c r="Q25" s="458">
        <v>9680</v>
      </c>
      <c r="R25" s="459"/>
      <c r="S25" s="459"/>
      <c r="T25" s="459"/>
      <c r="U25" s="459"/>
      <c r="V25" s="501"/>
      <c r="W25" s="553"/>
      <c r="X25" s="554"/>
      <c r="Y25" s="555"/>
      <c r="Z25" s="457" t="s">
        <v>165</v>
      </c>
      <c r="AA25" s="437"/>
      <c r="AB25" s="437"/>
      <c r="AC25" s="437"/>
      <c r="AD25" s="437"/>
      <c r="AE25" s="437"/>
      <c r="AF25" s="437"/>
      <c r="AG25" s="438"/>
      <c r="AH25" s="458">
        <v>1615</v>
      </c>
      <c r="AI25" s="459"/>
      <c r="AJ25" s="459"/>
      <c r="AK25" s="459"/>
      <c r="AL25" s="501"/>
      <c r="AM25" s="458">
        <v>5213220</v>
      </c>
      <c r="AN25" s="459"/>
      <c r="AO25" s="459"/>
      <c r="AP25" s="459"/>
      <c r="AQ25" s="459"/>
      <c r="AR25" s="501"/>
      <c r="AS25" s="458">
        <v>3228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130636751</v>
      </c>
      <c r="BO25" s="371"/>
      <c r="BP25" s="371"/>
      <c r="BQ25" s="371"/>
      <c r="BR25" s="371"/>
      <c r="BS25" s="371"/>
      <c r="BT25" s="371"/>
      <c r="BU25" s="372"/>
      <c r="BV25" s="370">
        <v>89150787</v>
      </c>
      <c r="BW25" s="371"/>
      <c r="BX25" s="371"/>
      <c r="BY25" s="371"/>
      <c r="BZ25" s="371"/>
      <c r="CA25" s="371"/>
      <c r="CB25" s="371"/>
      <c r="CC25" s="372"/>
      <c r="CD25" s="177"/>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4"/>
      <c r="B26" s="578"/>
      <c r="C26" s="554"/>
      <c r="D26" s="555"/>
      <c r="E26" s="457" t="s">
        <v>167</v>
      </c>
      <c r="F26" s="437"/>
      <c r="G26" s="437"/>
      <c r="H26" s="437"/>
      <c r="I26" s="437"/>
      <c r="J26" s="437"/>
      <c r="K26" s="438"/>
      <c r="L26" s="458">
        <v>1</v>
      </c>
      <c r="M26" s="459"/>
      <c r="N26" s="459"/>
      <c r="O26" s="459"/>
      <c r="P26" s="501"/>
      <c r="Q26" s="458">
        <v>5756</v>
      </c>
      <c r="R26" s="459"/>
      <c r="S26" s="459"/>
      <c r="T26" s="459"/>
      <c r="U26" s="459"/>
      <c r="V26" s="501"/>
      <c r="W26" s="553"/>
      <c r="X26" s="554"/>
      <c r="Y26" s="555"/>
      <c r="Z26" s="457" t="s">
        <v>168</v>
      </c>
      <c r="AA26" s="559"/>
      <c r="AB26" s="559"/>
      <c r="AC26" s="559"/>
      <c r="AD26" s="559"/>
      <c r="AE26" s="559"/>
      <c r="AF26" s="559"/>
      <c r="AG26" s="560"/>
      <c r="AH26" s="458">
        <v>877</v>
      </c>
      <c r="AI26" s="459"/>
      <c r="AJ26" s="459"/>
      <c r="AK26" s="459"/>
      <c r="AL26" s="501"/>
      <c r="AM26" s="458">
        <v>2963383</v>
      </c>
      <c r="AN26" s="459"/>
      <c r="AO26" s="459"/>
      <c r="AP26" s="459"/>
      <c r="AQ26" s="459"/>
      <c r="AR26" s="501"/>
      <c r="AS26" s="458">
        <v>3379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2541901</v>
      </c>
      <c r="BO26" s="408"/>
      <c r="BP26" s="408"/>
      <c r="BQ26" s="408"/>
      <c r="BR26" s="408"/>
      <c r="BS26" s="408"/>
      <c r="BT26" s="408"/>
      <c r="BU26" s="409"/>
      <c r="BV26" s="407">
        <v>2609587</v>
      </c>
      <c r="BW26" s="408"/>
      <c r="BX26" s="408"/>
      <c r="BY26" s="408"/>
      <c r="BZ26" s="408"/>
      <c r="CA26" s="408"/>
      <c r="CB26" s="408"/>
      <c r="CC26" s="409"/>
      <c r="CD26" s="177"/>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4"/>
      <c r="B27" s="578"/>
      <c r="C27" s="554"/>
      <c r="D27" s="555"/>
      <c r="E27" s="457" t="s">
        <v>170</v>
      </c>
      <c r="F27" s="437"/>
      <c r="G27" s="437"/>
      <c r="H27" s="437"/>
      <c r="I27" s="437"/>
      <c r="J27" s="437"/>
      <c r="K27" s="438"/>
      <c r="L27" s="458">
        <v>1</v>
      </c>
      <c r="M27" s="459"/>
      <c r="N27" s="459"/>
      <c r="O27" s="459"/>
      <c r="P27" s="501"/>
      <c r="Q27" s="458">
        <v>8960</v>
      </c>
      <c r="R27" s="459"/>
      <c r="S27" s="459"/>
      <c r="T27" s="459"/>
      <c r="U27" s="459"/>
      <c r="V27" s="501"/>
      <c r="W27" s="553"/>
      <c r="X27" s="554"/>
      <c r="Y27" s="555"/>
      <c r="Z27" s="457" t="s">
        <v>171</v>
      </c>
      <c r="AA27" s="437"/>
      <c r="AB27" s="437"/>
      <c r="AC27" s="437"/>
      <c r="AD27" s="437"/>
      <c r="AE27" s="437"/>
      <c r="AF27" s="437"/>
      <c r="AG27" s="438"/>
      <c r="AH27" s="458">
        <v>6385</v>
      </c>
      <c r="AI27" s="459"/>
      <c r="AJ27" s="459"/>
      <c r="AK27" s="459"/>
      <c r="AL27" s="501"/>
      <c r="AM27" s="458">
        <v>22772443</v>
      </c>
      <c r="AN27" s="459"/>
      <c r="AO27" s="459"/>
      <c r="AP27" s="459"/>
      <c r="AQ27" s="459"/>
      <c r="AR27" s="501"/>
      <c r="AS27" s="458">
        <v>3567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14863620</v>
      </c>
      <c r="BO27" s="527"/>
      <c r="BP27" s="527"/>
      <c r="BQ27" s="527"/>
      <c r="BR27" s="527"/>
      <c r="BS27" s="527"/>
      <c r="BT27" s="527"/>
      <c r="BU27" s="528"/>
      <c r="BV27" s="526">
        <v>14861649</v>
      </c>
      <c r="BW27" s="527"/>
      <c r="BX27" s="527"/>
      <c r="BY27" s="527"/>
      <c r="BZ27" s="527"/>
      <c r="CA27" s="527"/>
      <c r="CB27" s="527"/>
      <c r="CC27" s="528"/>
      <c r="CD27" s="179"/>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4"/>
      <c r="B28" s="578"/>
      <c r="C28" s="554"/>
      <c r="D28" s="555"/>
      <c r="E28" s="457" t="s">
        <v>173</v>
      </c>
      <c r="F28" s="437"/>
      <c r="G28" s="437"/>
      <c r="H28" s="437"/>
      <c r="I28" s="437"/>
      <c r="J28" s="437"/>
      <c r="K28" s="438"/>
      <c r="L28" s="458">
        <v>1</v>
      </c>
      <c r="M28" s="459"/>
      <c r="N28" s="459"/>
      <c r="O28" s="459"/>
      <c r="P28" s="501"/>
      <c r="Q28" s="458">
        <v>8240</v>
      </c>
      <c r="R28" s="459"/>
      <c r="S28" s="459"/>
      <c r="T28" s="459"/>
      <c r="U28" s="459"/>
      <c r="V28" s="501"/>
      <c r="W28" s="553"/>
      <c r="X28" s="554"/>
      <c r="Y28" s="555"/>
      <c r="Z28" s="457" t="s">
        <v>174</v>
      </c>
      <c r="AA28" s="437"/>
      <c r="AB28" s="437"/>
      <c r="AC28" s="437"/>
      <c r="AD28" s="437"/>
      <c r="AE28" s="437"/>
      <c r="AF28" s="437"/>
      <c r="AG28" s="438"/>
      <c r="AH28" s="458">
        <v>1072</v>
      </c>
      <c r="AI28" s="459"/>
      <c r="AJ28" s="459"/>
      <c r="AK28" s="459"/>
      <c r="AL28" s="501"/>
      <c r="AM28" s="458">
        <v>2822576</v>
      </c>
      <c r="AN28" s="459"/>
      <c r="AO28" s="459"/>
      <c r="AP28" s="459"/>
      <c r="AQ28" s="459"/>
      <c r="AR28" s="501"/>
      <c r="AS28" s="458">
        <v>2633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18504032</v>
      </c>
      <c r="BO28" s="371"/>
      <c r="BP28" s="371"/>
      <c r="BQ28" s="371"/>
      <c r="BR28" s="371"/>
      <c r="BS28" s="371"/>
      <c r="BT28" s="371"/>
      <c r="BU28" s="372"/>
      <c r="BV28" s="370">
        <v>15298407</v>
      </c>
      <c r="BW28" s="371"/>
      <c r="BX28" s="371"/>
      <c r="BY28" s="371"/>
      <c r="BZ28" s="371"/>
      <c r="CA28" s="371"/>
      <c r="CB28" s="371"/>
      <c r="CC28" s="372"/>
      <c r="CD28" s="177"/>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4"/>
      <c r="B29" s="578"/>
      <c r="C29" s="554"/>
      <c r="D29" s="555"/>
      <c r="E29" s="457" t="s">
        <v>176</v>
      </c>
      <c r="F29" s="437"/>
      <c r="G29" s="437"/>
      <c r="H29" s="437"/>
      <c r="I29" s="437"/>
      <c r="J29" s="437"/>
      <c r="K29" s="438"/>
      <c r="L29" s="458">
        <v>65</v>
      </c>
      <c r="M29" s="459"/>
      <c r="N29" s="459"/>
      <c r="O29" s="459"/>
      <c r="P29" s="501"/>
      <c r="Q29" s="458">
        <v>7680</v>
      </c>
      <c r="R29" s="459"/>
      <c r="S29" s="459"/>
      <c r="T29" s="459"/>
      <c r="U29" s="459"/>
      <c r="V29" s="501"/>
      <c r="W29" s="556"/>
      <c r="X29" s="557"/>
      <c r="Y29" s="558"/>
      <c r="Z29" s="457" t="s">
        <v>177</v>
      </c>
      <c r="AA29" s="437"/>
      <c r="AB29" s="437"/>
      <c r="AC29" s="437"/>
      <c r="AD29" s="437"/>
      <c r="AE29" s="437"/>
      <c r="AF29" s="437"/>
      <c r="AG29" s="438"/>
      <c r="AH29" s="458">
        <v>17037</v>
      </c>
      <c r="AI29" s="459"/>
      <c r="AJ29" s="459"/>
      <c r="AK29" s="459"/>
      <c r="AL29" s="501"/>
      <c r="AM29" s="458">
        <v>57026999</v>
      </c>
      <c r="AN29" s="459"/>
      <c r="AO29" s="459"/>
      <c r="AP29" s="459"/>
      <c r="AQ29" s="459"/>
      <c r="AR29" s="501"/>
      <c r="AS29" s="458">
        <v>3347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2716625</v>
      </c>
      <c r="BO29" s="408"/>
      <c r="BP29" s="408"/>
      <c r="BQ29" s="408"/>
      <c r="BR29" s="408"/>
      <c r="BS29" s="408"/>
      <c r="BT29" s="408"/>
      <c r="BU29" s="409"/>
      <c r="BV29" s="407" t="s">
        <v>122</v>
      </c>
      <c r="BW29" s="408"/>
      <c r="BX29" s="408"/>
      <c r="BY29" s="408"/>
      <c r="BZ29" s="408"/>
      <c r="CA29" s="408"/>
      <c r="CB29" s="408"/>
      <c r="CC29" s="409"/>
      <c r="CD29" s="179"/>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4"/>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40457223</v>
      </c>
      <c r="BO30" s="527"/>
      <c r="BP30" s="527"/>
      <c r="BQ30" s="527"/>
      <c r="BR30" s="527"/>
      <c r="BS30" s="527"/>
      <c r="BT30" s="527"/>
      <c r="BU30" s="528"/>
      <c r="BV30" s="526">
        <v>49866187</v>
      </c>
      <c r="BW30" s="527"/>
      <c r="BX30" s="527"/>
      <c r="BY30" s="527"/>
      <c r="BZ30" s="527"/>
      <c r="CA30" s="527"/>
      <c r="CB30" s="527"/>
      <c r="CC30" s="528"/>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x14ac:dyDescent="0.15">
      <c r="A31" s="164"/>
      <c r="B31" s="186"/>
      <c r="DI31" s="187"/>
    </row>
    <row r="32" spans="1:113" ht="13.5" customHeight="1" x14ac:dyDescent="0.15">
      <c r="A32" s="164"/>
      <c r="B32" s="188"/>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87"/>
    </row>
    <row r="33" spans="1:113" ht="13.5" customHeight="1" x14ac:dyDescent="0.15">
      <c r="A33" s="164"/>
      <c r="B33" s="188"/>
      <c r="C33" s="431" t="s">
        <v>186</v>
      </c>
      <c r="D33" s="431"/>
      <c r="E33" s="396" t="s">
        <v>187</v>
      </c>
      <c r="F33" s="396"/>
      <c r="G33" s="396"/>
      <c r="H33" s="396"/>
      <c r="I33" s="396"/>
      <c r="J33" s="396"/>
      <c r="K33" s="396"/>
      <c r="L33" s="396"/>
      <c r="M33" s="396"/>
      <c r="N33" s="396"/>
      <c r="O33" s="396"/>
      <c r="P33" s="396"/>
      <c r="Q33" s="396"/>
      <c r="R33" s="396"/>
      <c r="S33" s="396"/>
      <c r="T33" s="189"/>
      <c r="U33" s="431" t="s">
        <v>186</v>
      </c>
      <c r="V33" s="431"/>
      <c r="W33" s="396" t="s">
        <v>187</v>
      </c>
      <c r="X33" s="396"/>
      <c r="Y33" s="396"/>
      <c r="Z33" s="396"/>
      <c r="AA33" s="396"/>
      <c r="AB33" s="396"/>
      <c r="AC33" s="396"/>
      <c r="AD33" s="396"/>
      <c r="AE33" s="396"/>
      <c r="AF33" s="396"/>
      <c r="AG33" s="396"/>
      <c r="AH33" s="396"/>
      <c r="AI33" s="396"/>
      <c r="AJ33" s="396"/>
      <c r="AK33" s="396"/>
      <c r="AL33" s="189"/>
      <c r="AM33" s="431" t="s">
        <v>186</v>
      </c>
      <c r="AN33" s="431"/>
      <c r="AO33" s="396" t="s">
        <v>187</v>
      </c>
      <c r="AP33" s="396"/>
      <c r="AQ33" s="396"/>
      <c r="AR33" s="396"/>
      <c r="AS33" s="396"/>
      <c r="AT33" s="396"/>
      <c r="AU33" s="396"/>
      <c r="AV33" s="396"/>
      <c r="AW33" s="396"/>
      <c r="AX33" s="396"/>
      <c r="AY33" s="396"/>
      <c r="AZ33" s="396"/>
      <c r="BA33" s="396"/>
      <c r="BB33" s="396"/>
      <c r="BC33" s="396"/>
      <c r="BD33" s="190"/>
      <c r="BE33" s="396" t="s">
        <v>188</v>
      </c>
      <c r="BF33" s="396"/>
      <c r="BG33" s="396" t="s">
        <v>189</v>
      </c>
      <c r="BH33" s="396"/>
      <c r="BI33" s="396"/>
      <c r="BJ33" s="396"/>
      <c r="BK33" s="396"/>
      <c r="BL33" s="396"/>
      <c r="BM33" s="396"/>
      <c r="BN33" s="396"/>
      <c r="BO33" s="396"/>
      <c r="BP33" s="396"/>
      <c r="BQ33" s="396"/>
      <c r="BR33" s="396"/>
      <c r="BS33" s="396"/>
      <c r="BT33" s="396"/>
      <c r="BU33" s="396"/>
      <c r="BV33" s="190"/>
      <c r="BW33" s="431" t="s">
        <v>188</v>
      </c>
      <c r="BX33" s="431"/>
      <c r="BY33" s="396" t="s">
        <v>190</v>
      </c>
      <c r="BZ33" s="396"/>
      <c r="CA33" s="396"/>
      <c r="CB33" s="396"/>
      <c r="CC33" s="396"/>
      <c r="CD33" s="396"/>
      <c r="CE33" s="396"/>
      <c r="CF33" s="396"/>
      <c r="CG33" s="396"/>
      <c r="CH33" s="396"/>
      <c r="CI33" s="396"/>
      <c r="CJ33" s="396"/>
      <c r="CK33" s="396"/>
      <c r="CL33" s="396"/>
      <c r="CM33" s="396"/>
      <c r="CN33" s="189"/>
      <c r="CO33" s="431" t="s">
        <v>186</v>
      </c>
      <c r="CP33" s="431"/>
      <c r="CQ33" s="396" t="s">
        <v>191</v>
      </c>
      <c r="CR33" s="396"/>
      <c r="CS33" s="396"/>
      <c r="CT33" s="396"/>
      <c r="CU33" s="396"/>
      <c r="CV33" s="396"/>
      <c r="CW33" s="396"/>
      <c r="CX33" s="396"/>
      <c r="CY33" s="396"/>
      <c r="CZ33" s="396"/>
      <c r="DA33" s="396"/>
      <c r="DB33" s="396"/>
      <c r="DC33" s="396"/>
      <c r="DD33" s="396"/>
      <c r="DE33" s="396"/>
      <c r="DF33" s="189"/>
      <c r="DG33" s="596" t="s">
        <v>192</v>
      </c>
      <c r="DH33" s="596"/>
      <c r="DI33" s="191"/>
    </row>
    <row r="34" spans="1:113" ht="32.25" customHeight="1" x14ac:dyDescent="0.15">
      <c r="A34" s="164"/>
      <c r="B34" s="188"/>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4"/>
      <c r="U34" s="597">
        <f>IF(W34="","",MAX(C34:D43)+1)</f>
        <v>6</v>
      </c>
      <c r="V34" s="597"/>
      <c r="W34" s="598" t="str">
        <f>IF('各会計、関係団体の財政状況及び健全化判断比率'!B28="","",'各会計、関係団体の財政状況及び健全化判断比率'!B28)</f>
        <v>京都市国民健康保険事業特別会計</v>
      </c>
      <c r="X34" s="598"/>
      <c r="Y34" s="598"/>
      <c r="Z34" s="598"/>
      <c r="AA34" s="598"/>
      <c r="AB34" s="598"/>
      <c r="AC34" s="598"/>
      <c r="AD34" s="598"/>
      <c r="AE34" s="598"/>
      <c r="AF34" s="598"/>
      <c r="AG34" s="598"/>
      <c r="AH34" s="598"/>
      <c r="AI34" s="598"/>
      <c r="AJ34" s="598"/>
      <c r="AK34" s="598"/>
      <c r="AL34" s="164"/>
      <c r="AM34" s="597">
        <f>IF(AO34="","",MAX(C34:D43,U34:V43)+1)</f>
        <v>9</v>
      </c>
      <c r="AN34" s="597"/>
      <c r="AO34" s="598" t="str">
        <f>IF('各会計、関係団体の財政状況及び健全化判断比率'!B31="","",'各会計、関係団体の財政状況及び健全化判断比率'!B31)</f>
        <v>京都市水道事業特別会計</v>
      </c>
      <c r="AP34" s="598"/>
      <c r="AQ34" s="598"/>
      <c r="AR34" s="598"/>
      <c r="AS34" s="598"/>
      <c r="AT34" s="598"/>
      <c r="AU34" s="598"/>
      <c r="AV34" s="598"/>
      <c r="AW34" s="598"/>
      <c r="AX34" s="598"/>
      <c r="AY34" s="598"/>
      <c r="AZ34" s="598"/>
      <c r="BA34" s="598"/>
      <c r="BB34" s="598"/>
      <c r="BC34" s="598"/>
      <c r="BD34" s="164"/>
      <c r="BE34" s="597">
        <f>IF(BG34="","",MAX(C34:D43,U34:V43,AM34:AN43)+1)</f>
        <v>13</v>
      </c>
      <c r="BF34" s="597"/>
      <c r="BG34" s="598" t="str">
        <f>IF('各会計、関係団体の財政状況及び健全化判断比率'!B35="","",'各会計、関係団体の財政状況及び健全化判断比率'!B35)</f>
        <v>京都市中央卸売市場第一市場特別会計</v>
      </c>
      <c r="BH34" s="598"/>
      <c r="BI34" s="598"/>
      <c r="BJ34" s="598"/>
      <c r="BK34" s="598"/>
      <c r="BL34" s="598"/>
      <c r="BM34" s="598"/>
      <c r="BN34" s="598"/>
      <c r="BO34" s="598"/>
      <c r="BP34" s="598"/>
      <c r="BQ34" s="598"/>
      <c r="BR34" s="598"/>
      <c r="BS34" s="598"/>
      <c r="BT34" s="598"/>
      <c r="BU34" s="598"/>
      <c r="BV34" s="164"/>
      <c r="BW34" s="597">
        <f>IF(BY34="","",MAX(C34:D43,U34:V43,AM34:AN43,BE34:BF43)+1)</f>
        <v>16</v>
      </c>
      <c r="BX34" s="597"/>
      <c r="BY34" s="598" t="str">
        <f>IF('各会計、関係団体の財政状況及び健全化判断比率'!B68="","",'各会計、関係団体の財政状況及び健全化判断比率'!B68)</f>
        <v>関西広域連合</v>
      </c>
      <c r="BZ34" s="598"/>
      <c r="CA34" s="598"/>
      <c r="CB34" s="598"/>
      <c r="CC34" s="598"/>
      <c r="CD34" s="598"/>
      <c r="CE34" s="598"/>
      <c r="CF34" s="598"/>
      <c r="CG34" s="598"/>
      <c r="CH34" s="598"/>
      <c r="CI34" s="598"/>
      <c r="CJ34" s="598"/>
      <c r="CK34" s="598"/>
      <c r="CL34" s="598"/>
      <c r="CM34" s="598"/>
      <c r="CN34" s="164"/>
      <c r="CO34" s="597">
        <f>IF(CQ34="","",MAX(C34:D43,U34:V43,AM34:AN43,BE34:BF43,BW34:BX43)+1)</f>
        <v>21</v>
      </c>
      <c r="CP34" s="597"/>
      <c r="CQ34" s="598" t="str">
        <f>IF('各会計、関係団体の財政状況及び健全化判断比率'!BS7="","",'各会計、関係団体の財政状況及び健全化判断比率'!BS7)</f>
        <v>京都市土地開発公社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1"/>
    </row>
    <row r="35" spans="1:113" ht="32.25" customHeight="1" x14ac:dyDescent="0.15">
      <c r="A35" s="164"/>
      <c r="B35" s="188"/>
      <c r="C35" s="597">
        <f>IF(E35="","",C34+1)</f>
        <v>2</v>
      </c>
      <c r="D35" s="597"/>
      <c r="E35" s="598" t="str">
        <f>IF('各会計、関係団体の財政状況及び健全化判断比率'!B8="","",'各会計、関係団体の財政状況及び健全化判断比率'!B8)</f>
        <v>京都市母子父子寡婦福祉資金貸付事業特別会計</v>
      </c>
      <c r="F35" s="598"/>
      <c r="G35" s="598"/>
      <c r="H35" s="598"/>
      <c r="I35" s="598"/>
      <c r="J35" s="598"/>
      <c r="K35" s="598"/>
      <c r="L35" s="598"/>
      <c r="M35" s="598"/>
      <c r="N35" s="598"/>
      <c r="O35" s="598"/>
      <c r="P35" s="598"/>
      <c r="Q35" s="598"/>
      <c r="R35" s="598"/>
      <c r="S35" s="598"/>
      <c r="T35" s="164"/>
      <c r="U35" s="597">
        <f>IF(W35="","",U34+1)</f>
        <v>7</v>
      </c>
      <c r="V35" s="597"/>
      <c r="W35" s="598" t="str">
        <f>IF('各会計、関係団体の財政状況及び健全化判断比率'!B29="","",'各会計、関係団体の財政状況及び健全化判断比率'!B29)</f>
        <v>京都市介護保険事業特別会計</v>
      </c>
      <c r="X35" s="598"/>
      <c r="Y35" s="598"/>
      <c r="Z35" s="598"/>
      <c r="AA35" s="598"/>
      <c r="AB35" s="598"/>
      <c r="AC35" s="598"/>
      <c r="AD35" s="598"/>
      <c r="AE35" s="598"/>
      <c r="AF35" s="598"/>
      <c r="AG35" s="598"/>
      <c r="AH35" s="598"/>
      <c r="AI35" s="598"/>
      <c r="AJ35" s="598"/>
      <c r="AK35" s="598"/>
      <c r="AL35" s="164"/>
      <c r="AM35" s="597">
        <f t="shared" ref="AM35:AM43" si="0">IF(AO35="","",AM34+1)</f>
        <v>10</v>
      </c>
      <c r="AN35" s="597"/>
      <c r="AO35" s="598" t="str">
        <f>IF('各会計、関係団体の財政状況及び健全化判断比率'!B32="","",'各会計、関係団体の財政状況及び健全化判断比率'!B32)</f>
        <v>京都市公共下水道事業特別会計</v>
      </c>
      <c r="AP35" s="598"/>
      <c r="AQ35" s="598"/>
      <c r="AR35" s="598"/>
      <c r="AS35" s="598"/>
      <c r="AT35" s="598"/>
      <c r="AU35" s="598"/>
      <c r="AV35" s="598"/>
      <c r="AW35" s="598"/>
      <c r="AX35" s="598"/>
      <c r="AY35" s="598"/>
      <c r="AZ35" s="598"/>
      <c r="BA35" s="598"/>
      <c r="BB35" s="598"/>
      <c r="BC35" s="598"/>
      <c r="BD35" s="164"/>
      <c r="BE35" s="597">
        <f t="shared" ref="BE35:BE43" si="1">IF(BG35="","",BE34+1)</f>
        <v>14</v>
      </c>
      <c r="BF35" s="597"/>
      <c r="BG35" s="598" t="str">
        <f>IF('各会計、関係団体の財政状況及び健全化判断比率'!B36="","",'各会計、関係団体の財政状況及び健全化判断比率'!B36)</f>
        <v>京都市中央卸売市場第二市場・と畜場特別会計</v>
      </c>
      <c r="BH35" s="598"/>
      <c r="BI35" s="598"/>
      <c r="BJ35" s="598"/>
      <c r="BK35" s="598"/>
      <c r="BL35" s="598"/>
      <c r="BM35" s="598"/>
      <c r="BN35" s="598"/>
      <c r="BO35" s="598"/>
      <c r="BP35" s="598"/>
      <c r="BQ35" s="598"/>
      <c r="BR35" s="598"/>
      <c r="BS35" s="598"/>
      <c r="BT35" s="598"/>
      <c r="BU35" s="598"/>
      <c r="BV35" s="164"/>
      <c r="BW35" s="597">
        <f t="shared" ref="BW35:BW43" si="2">IF(BY35="","",BW34+1)</f>
        <v>17</v>
      </c>
      <c r="BX35" s="597"/>
      <c r="BY35" s="598" t="str">
        <f>IF('各会計、関係団体の財政状況及び健全化判断比率'!B69="","",'各会計、関係団体の財政状況及び健全化判断比率'!B69)</f>
        <v>京都府後期高齢者医療広域連合</v>
      </c>
      <c r="BZ35" s="598"/>
      <c r="CA35" s="598"/>
      <c r="CB35" s="598"/>
      <c r="CC35" s="598"/>
      <c r="CD35" s="598"/>
      <c r="CE35" s="598"/>
      <c r="CF35" s="598"/>
      <c r="CG35" s="598"/>
      <c r="CH35" s="598"/>
      <c r="CI35" s="598"/>
      <c r="CJ35" s="598"/>
      <c r="CK35" s="598"/>
      <c r="CL35" s="598"/>
      <c r="CM35" s="598"/>
      <c r="CN35" s="164"/>
      <c r="CO35" s="597">
        <f t="shared" ref="CO35:CO43" si="3">IF(CQ35="","",CO34+1)</f>
        <v>22</v>
      </c>
      <c r="CP35" s="597"/>
      <c r="CQ35" s="598" t="str">
        <f>IF('各会計、関係団体の財政状況及び健全化判断比率'!BS8="","",'各会計、関係団体の財政状況及び健全化判断比率'!BS8)</f>
        <v>公益財団法人京都市国際交流協会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1"/>
    </row>
    <row r="36" spans="1:113" ht="32.25" customHeight="1" x14ac:dyDescent="0.15">
      <c r="A36" s="164"/>
      <c r="B36" s="188"/>
      <c r="C36" s="597">
        <f>IF(E36="","",C35+1)</f>
        <v>3</v>
      </c>
      <c r="D36" s="597"/>
      <c r="E36" s="598" t="str">
        <f>IF('各会計、関係団体の財政状況及び健全化判断比率'!B9="","",'各会計、関係団体の財政状況及び健全化判断比率'!B9)</f>
        <v>京都市土地取得特別会計</v>
      </c>
      <c r="F36" s="598"/>
      <c r="G36" s="598"/>
      <c r="H36" s="598"/>
      <c r="I36" s="598"/>
      <c r="J36" s="598"/>
      <c r="K36" s="598"/>
      <c r="L36" s="598"/>
      <c r="M36" s="598"/>
      <c r="N36" s="598"/>
      <c r="O36" s="598"/>
      <c r="P36" s="598"/>
      <c r="Q36" s="598"/>
      <c r="R36" s="598"/>
      <c r="S36" s="598"/>
      <c r="T36" s="164"/>
      <c r="U36" s="597">
        <f t="shared" ref="U36:U43" si="4">IF(W36="","",U35+1)</f>
        <v>8</v>
      </c>
      <c r="V36" s="597"/>
      <c r="W36" s="598" t="str">
        <f>IF('各会計、関係団体の財政状況及び健全化判断比率'!B30="","",'各会計、関係団体の財政状況及び健全化判断比率'!B30)</f>
        <v>京都市後期高齢者医療特別会計</v>
      </c>
      <c r="X36" s="598"/>
      <c r="Y36" s="598"/>
      <c r="Z36" s="598"/>
      <c r="AA36" s="598"/>
      <c r="AB36" s="598"/>
      <c r="AC36" s="598"/>
      <c r="AD36" s="598"/>
      <c r="AE36" s="598"/>
      <c r="AF36" s="598"/>
      <c r="AG36" s="598"/>
      <c r="AH36" s="598"/>
      <c r="AI36" s="598"/>
      <c r="AJ36" s="598"/>
      <c r="AK36" s="598"/>
      <c r="AL36" s="164"/>
      <c r="AM36" s="597">
        <f t="shared" si="0"/>
        <v>11</v>
      </c>
      <c r="AN36" s="597"/>
      <c r="AO36" s="598" t="str">
        <f>IF('各会計、関係団体の財政状況及び健全化判断比率'!B33="","",'各会計、関係団体の財政状況及び健全化判断比率'!B33)</f>
        <v>京都市自動車運送事業特別会計</v>
      </c>
      <c r="AP36" s="598"/>
      <c r="AQ36" s="598"/>
      <c r="AR36" s="598"/>
      <c r="AS36" s="598"/>
      <c r="AT36" s="598"/>
      <c r="AU36" s="598"/>
      <c r="AV36" s="598"/>
      <c r="AW36" s="598"/>
      <c r="AX36" s="598"/>
      <c r="AY36" s="598"/>
      <c r="AZ36" s="598"/>
      <c r="BA36" s="598"/>
      <c r="BB36" s="598"/>
      <c r="BC36" s="598"/>
      <c r="BD36" s="164"/>
      <c r="BE36" s="597">
        <f t="shared" si="1"/>
        <v>15</v>
      </c>
      <c r="BF36" s="597"/>
      <c r="BG36" s="598" t="str">
        <f>IF('各会計、関係団体の財政状況及び健全化判断比率'!B37="","",'各会計、関係団体の財政状況及び健全化判断比率'!B37)</f>
        <v>京都市土地区画整理事業特別会計</v>
      </c>
      <c r="BH36" s="598"/>
      <c r="BI36" s="598"/>
      <c r="BJ36" s="598"/>
      <c r="BK36" s="598"/>
      <c r="BL36" s="598"/>
      <c r="BM36" s="598"/>
      <c r="BN36" s="598"/>
      <c r="BO36" s="598"/>
      <c r="BP36" s="598"/>
      <c r="BQ36" s="598"/>
      <c r="BR36" s="598"/>
      <c r="BS36" s="598"/>
      <c r="BT36" s="598"/>
      <c r="BU36" s="598"/>
      <c r="BV36" s="164"/>
      <c r="BW36" s="597">
        <f t="shared" si="2"/>
        <v>18</v>
      </c>
      <c r="BX36" s="597"/>
      <c r="BY36" s="598" t="str">
        <f>IF('各会計、関係団体の財政状況及び健全化判断比率'!B70="","",'各会計、関係団体の財政状況及び健全化判断比率'!B70)</f>
        <v>桂川・小畑川水防事務組合</v>
      </c>
      <c r="BZ36" s="598"/>
      <c r="CA36" s="598"/>
      <c r="CB36" s="598"/>
      <c r="CC36" s="598"/>
      <c r="CD36" s="598"/>
      <c r="CE36" s="598"/>
      <c r="CF36" s="598"/>
      <c r="CG36" s="598"/>
      <c r="CH36" s="598"/>
      <c r="CI36" s="598"/>
      <c r="CJ36" s="598"/>
      <c r="CK36" s="598"/>
      <c r="CL36" s="598"/>
      <c r="CM36" s="598"/>
      <c r="CN36" s="164"/>
      <c r="CO36" s="597">
        <f t="shared" si="3"/>
        <v>23</v>
      </c>
      <c r="CP36" s="597"/>
      <c r="CQ36" s="598" t="str">
        <f>IF('各会計、関係団体の財政状況及び健全化判断比率'!BS9="","",'各会計、関係団体の財政状況及び健全化判断比率'!BS9)</f>
        <v>公益財団法人大学コンソーシアム京都</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1"/>
    </row>
    <row r="37" spans="1:113" ht="32.25" customHeight="1" x14ac:dyDescent="0.15">
      <c r="A37" s="164"/>
      <c r="B37" s="188"/>
      <c r="C37" s="597">
        <f>IF(E37="","",C36+1)</f>
        <v>4</v>
      </c>
      <c r="D37" s="597"/>
      <c r="E37" s="598" t="str">
        <f>IF('各会計、関係団体の財政状況及び健全化判断比率'!B10="","",'各会計、関係団体の財政状況及び健全化判断比率'!B10)</f>
        <v>京都市市公債特別会計</v>
      </c>
      <c r="F37" s="598"/>
      <c r="G37" s="598"/>
      <c r="H37" s="598"/>
      <c r="I37" s="598"/>
      <c r="J37" s="598"/>
      <c r="K37" s="598"/>
      <c r="L37" s="598"/>
      <c r="M37" s="598"/>
      <c r="N37" s="598"/>
      <c r="O37" s="598"/>
      <c r="P37" s="598"/>
      <c r="Q37" s="598"/>
      <c r="R37" s="598"/>
      <c r="S37" s="598"/>
      <c r="T37" s="164"/>
      <c r="U37" s="597" t="str">
        <f t="shared" si="4"/>
        <v/>
      </c>
      <c r="V37" s="597"/>
      <c r="W37" s="598"/>
      <c r="X37" s="598"/>
      <c r="Y37" s="598"/>
      <c r="Z37" s="598"/>
      <c r="AA37" s="598"/>
      <c r="AB37" s="598"/>
      <c r="AC37" s="598"/>
      <c r="AD37" s="598"/>
      <c r="AE37" s="598"/>
      <c r="AF37" s="598"/>
      <c r="AG37" s="598"/>
      <c r="AH37" s="598"/>
      <c r="AI37" s="598"/>
      <c r="AJ37" s="598"/>
      <c r="AK37" s="598"/>
      <c r="AL37" s="164"/>
      <c r="AM37" s="597">
        <f t="shared" si="0"/>
        <v>12</v>
      </c>
      <c r="AN37" s="597"/>
      <c r="AO37" s="598" t="str">
        <f>IF('各会計、関係団体の財政状況及び健全化判断比率'!B34="","",'各会計、関係団体の財政状況及び健全化判断比率'!B34)</f>
        <v>京都市高速鉄道事業特別会計</v>
      </c>
      <c r="AP37" s="598"/>
      <c r="AQ37" s="598"/>
      <c r="AR37" s="598"/>
      <c r="AS37" s="598"/>
      <c r="AT37" s="598"/>
      <c r="AU37" s="598"/>
      <c r="AV37" s="598"/>
      <c r="AW37" s="598"/>
      <c r="AX37" s="598"/>
      <c r="AY37" s="598"/>
      <c r="AZ37" s="598"/>
      <c r="BA37" s="598"/>
      <c r="BB37" s="598"/>
      <c r="BC37" s="598"/>
      <c r="BD37" s="164"/>
      <c r="BE37" s="597" t="str">
        <f t="shared" si="1"/>
        <v/>
      </c>
      <c r="BF37" s="597"/>
      <c r="BG37" s="598"/>
      <c r="BH37" s="598"/>
      <c r="BI37" s="598"/>
      <c r="BJ37" s="598"/>
      <c r="BK37" s="598"/>
      <c r="BL37" s="598"/>
      <c r="BM37" s="598"/>
      <c r="BN37" s="598"/>
      <c r="BO37" s="598"/>
      <c r="BP37" s="598"/>
      <c r="BQ37" s="598"/>
      <c r="BR37" s="598"/>
      <c r="BS37" s="598"/>
      <c r="BT37" s="598"/>
      <c r="BU37" s="598"/>
      <c r="BV37" s="164"/>
      <c r="BW37" s="597">
        <f t="shared" si="2"/>
        <v>19</v>
      </c>
      <c r="BX37" s="597"/>
      <c r="BY37" s="598" t="str">
        <f>IF('各会計、関係団体の財政状況及び健全化判断比率'!B71="","",'各会計、関係団体の財政状況及び健全化判断比率'!B71)</f>
        <v>澱川右岸水防事務組合</v>
      </c>
      <c r="BZ37" s="598"/>
      <c r="CA37" s="598"/>
      <c r="CB37" s="598"/>
      <c r="CC37" s="598"/>
      <c r="CD37" s="598"/>
      <c r="CE37" s="598"/>
      <c r="CF37" s="598"/>
      <c r="CG37" s="598"/>
      <c r="CH37" s="598"/>
      <c r="CI37" s="598"/>
      <c r="CJ37" s="598"/>
      <c r="CK37" s="598"/>
      <c r="CL37" s="598"/>
      <c r="CM37" s="598"/>
      <c r="CN37" s="164"/>
      <c r="CO37" s="597">
        <f t="shared" si="3"/>
        <v>24</v>
      </c>
      <c r="CP37" s="597"/>
      <c r="CQ37" s="598" t="str">
        <f>IF('各会計、関係団体の財政状況及び健全化判断比率'!BS10="","",'各会計、関係団体の財政状況及び健全化判断比率'!BS10)</f>
        <v>公益財団法人京都市埋蔵文化財研究所</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1"/>
    </row>
    <row r="38" spans="1:113" ht="32.25" customHeight="1" x14ac:dyDescent="0.15">
      <c r="A38" s="164"/>
      <c r="B38" s="188"/>
      <c r="C38" s="597">
        <f t="shared" ref="C38:C43" si="5">IF(E38="","",C37+1)</f>
        <v>5</v>
      </c>
      <c r="D38" s="597"/>
      <c r="E38" s="598" t="str">
        <f>IF('各会計、関係団体の財政状況及び健全化判断比率'!B11="","",'各会計、関係団体の財政状況及び健全化判断比率'!B11)</f>
        <v>京都市立病院機構病院事業債特別会計</v>
      </c>
      <c r="F38" s="598"/>
      <c r="G38" s="598"/>
      <c r="H38" s="598"/>
      <c r="I38" s="598"/>
      <c r="J38" s="598"/>
      <c r="K38" s="598"/>
      <c r="L38" s="598"/>
      <c r="M38" s="598"/>
      <c r="N38" s="598"/>
      <c r="O38" s="598"/>
      <c r="P38" s="598"/>
      <c r="Q38" s="598"/>
      <c r="R38" s="598"/>
      <c r="S38" s="598"/>
      <c r="T38" s="164"/>
      <c r="U38" s="597" t="str">
        <f t="shared" si="4"/>
        <v/>
      </c>
      <c r="V38" s="597"/>
      <c r="W38" s="598"/>
      <c r="X38" s="598"/>
      <c r="Y38" s="598"/>
      <c r="Z38" s="598"/>
      <c r="AA38" s="598"/>
      <c r="AB38" s="598"/>
      <c r="AC38" s="598"/>
      <c r="AD38" s="598"/>
      <c r="AE38" s="598"/>
      <c r="AF38" s="598"/>
      <c r="AG38" s="598"/>
      <c r="AH38" s="598"/>
      <c r="AI38" s="598"/>
      <c r="AJ38" s="598"/>
      <c r="AK38" s="598"/>
      <c r="AL38" s="164"/>
      <c r="AM38" s="597" t="str">
        <f t="shared" si="0"/>
        <v/>
      </c>
      <c r="AN38" s="597"/>
      <c r="AO38" s="598"/>
      <c r="AP38" s="598"/>
      <c r="AQ38" s="598"/>
      <c r="AR38" s="598"/>
      <c r="AS38" s="598"/>
      <c r="AT38" s="598"/>
      <c r="AU38" s="598"/>
      <c r="AV38" s="598"/>
      <c r="AW38" s="598"/>
      <c r="AX38" s="598"/>
      <c r="AY38" s="598"/>
      <c r="AZ38" s="598"/>
      <c r="BA38" s="598"/>
      <c r="BB38" s="598"/>
      <c r="BC38" s="598"/>
      <c r="BD38" s="164"/>
      <c r="BE38" s="597" t="str">
        <f t="shared" si="1"/>
        <v/>
      </c>
      <c r="BF38" s="597"/>
      <c r="BG38" s="598"/>
      <c r="BH38" s="598"/>
      <c r="BI38" s="598"/>
      <c r="BJ38" s="598"/>
      <c r="BK38" s="598"/>
      <c r="BL38" s="598"/>
      <c r="BM38" s="598"/>
      <c r="BN38" s="598"/>
      <c r="BO38" s="598"/>
      <c r="BP38" s="598"/>
      <c r="BQ38" s="598"/>
      <c r="BR38" s="598"/>
      <c r="BS38" s="598"/>
      <c r="BT38" s="598"/>
      <c r="BU38" s="598"/>
      <c r="BV38" s="164"/>
      <c r="BW38" s="597">
        <f t="shared" si="2"/>
        <v>20</v>
      </c>
      <c r="BX38" s="597"/>
      <c r="BY38" s="598" t="str">
        <f>IF('各会計、関係団体の財政状況及び健全化判断比率'!B72="","",'各会計、関係団体の財政状況及び健全化判断比率'!B72)</f>
        <v>淀川・木津川水防事務組合</v>
      </c>
      <c r="BZ38" s="598"/>
      <c r="CA38" s="598"/>
      <c r="CB38" s="598"/>
      <c r="CC38" s="598"/>
      <c r="CD38" s="598"/>
      <c r="CE38" s="598"/>
      <c r="CF38" s="598"/>
      <c r="CG38" s="598"/>
      <c r="CH38" s="598"/>
      <c r="CI38" s="598"/>
      <c r="CJ38" s="598"/>
      <c r="CK38" s="598"/>
      <c r="CL38" s="598"/>
      <c r="CM38" s="598"/>
      <c r="CN38" s="164"/>
      <c r="CO38" s="597">
        <f t="shared" si="3"/>
        <v>25</v>
      </c>
      <c r="CP38" s="597"/>
      <c r="CQ38" s="598" t="str">
        <f>IF('各会計、関係団体の財政状況及び健全化判断比率'!BS11="","",'各会計、関係団体の財政状況及び健全化判断比率'!BS11)</f>
        <v>公益財団法人京都市音楽芸術文化振興財団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1"/>
    </row>
    <row r="39" spans="1:113" ht="32.25" customHeight="1" x14ac:dyDescent="0.15">
      <c r="A39" s="164"/>
      <c r="B39" s="188"/>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4"/>
      <c r="U39" s="597" t="str">
        <f t="shared" si="4"/>
        <v/>
      </c>
      <c r="V39" s="597"/>
      <c r="W39" s="598"/>
      <c r="X39" s="598"/>
      <c r="Y39" s="598"/>
      <c r="Z39" s="598"/>
      <c r="AA39" s="598"/>
      <c r="AB39" s="598"/>
      <c r="AC39" s="598"/>
      <c r="AD39" s="598"/>
      <c r="AE39" s="598"/>
      <c r="AF39" s="598"/>
      <c r="AG39" s="598"/>
      <c r="AH39" s="598"/>
      <c r="AI39" s="598"/>
      <c r="AJ39" s="598"/>
      <c r="AK39" s="598"/>
      <c r="AL39" s="164"/>
      <c r="AM39" s="597" t="str">
        <f t="shared" si="0"/>
        <v/>
      </c>
      <c r="AN39" s="597"/>
      <c r="AO39" s="598"/>
      <c r="AP39" s="598"/>
      <c r="AQ39" s="598"/>
      <c r="AR39" s="598"/>
      <c r="AS39" s="598"/>
      <c r="AT39" s="598"/>
      <c r="AU39" s="598"/>
      <c r="AV39" s="598"/>
      <c r="AW39" s="598"/>
      <c r="AX39" s="598"/>
      <c r="AY39" s="598"/>
      <c r="AZ39" s="598"/>
      <c r="BA39" s="598"/>
      <c r="BB39" s="598"/>
      <c r="BC39" s="598"/>
      <c r="BD39" s="164"/>
      <c r="BE39" s="597" t="str">
        <f t="shared" si="1"/>
        <v/>
      </c>
      <c r="BF39" s="597"/>
      <c r="BG39" s="598"/>
      <c r="BH39" s="598"/>
      <c r="BI39" s="598"/>
      <c r="BJ39" s="598"/>
      <c r="BK39" s="598"/>
      <c r="BL39" s="598"/>
      <c r="BM39" s="598"/>
      <c r="BN39" s="598"/>
      <c r="BO39" s="598"/>
      <c r="BP39" s="598"/>
      <c r="BQ39" s="598"/>
      <c r="BR39" s="598"/>
      <c r="BS39" s="598"/>
      <c r="BT39" s="598"/>
      <c r="BU39" s="598"/>
      <c r="BV39" s="164"/>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4"/>
      <c r="CO39" s="597">
        <f t="shared" si="3"/>
        <v>26</v>
      </c>
      <c r="CP39" s="597"/>
      <c r="CQ39" s="598" t="str">
        <f>IF('各会計、関係団体の財政状況及び健全化判断比率'!BS12="","",'各会計、関係団体の財政状況及び健全化判断比率'!BS12)</f>
        <v>公益財団法人京都市芸術文化協会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1"/>
    </row>
    <row r="40" spans="1:113" ht="32.25" customHeight="1" x14ac:dyDescent="0.15">
      <c r="A40" s="164"/>
      <c r="B40" s="188"/>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4"/>
      <c r="U40" s="597" t="str">
        <f t="shared" si="4"/>
        <v/>
      </c>
      <c r="V40" s="597"/>
      <c r="W40" s="598"/>
      <c r="X40" s="598"/>
      <c r="Y40" s="598"/>
      <c r="Z40" s="598"/>
      <c r="AA40" s="598"/>
      <c r="AB40" s="598"/>
      <c r="AC40" s="598"/>
      <c r="AD40" s="598"/>
      <c r="AE40" s="598"/>
      <c r="AF40" s="598"/>
      <c r="AG40" s="598"/>
      <c r="AH40" s="598"/>
      <c r="AI40" s="598"/>
      <c r="AJ40" s="598"/>
      <c r="AK40" s="598"/>
      <c r="AL40" s="164"/>
      <c r="AM40" s="597" t="str">
        <f t="shared" si="0"/>
        <v/>
      </c>
      <c r="AN40" s="597"/>
      <c r="AO40" s="598"/>
      <c r="AP40" s="598"/>
      <c r="AQ40" s="598"/>
      <c r="AR40" s="598"/>
      <c r="AS40" s="598"/>
      <c r="AT40" s="598"/>
      <c r="AU40" s="598"/>
      <c r="AV40" s="598"/>
      <c r="AW40" s="598"/>
      <c r="AX40" s="598"/>
      <c r="AY40" s="598"/>
      <c r="AZ40" s="598"/>
      <c r="BA40" s="598"/>
      <c r="BB40" s="598"/>
      <c r="BC40" s="598"/>
      <c r="BD40" s="164"/>
      <c r="BE40" s="597" t="str">
        <f t="shared" si="1"/>
        <v/>
      </c>
      <c r="BF40" s="597"/>
      <c r="BG40" s="598"/>
      <c r="BH40" s="598"/>
      <c r="BI40" s="598"/>
      <c r="BJ40" s="598"/>
      <c r="BK40" s="598"/>
      <c r="BL40" s="598"/>
      <c r="BM40" s="598"/>
      <c r="BN40" s="598"/>
      <c r="BO40" s="598"/>
      <c r="BP40" s="598"/>
      <c r="BQ40" s="598"/>
      <c r="BR40" s="598"/>
      <c r="BS40" s="598"/>
      <c r="BT40" s="598"/>
      <c r="BU40" s="598"/>
      <c r="BV40" s="164"/>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4"/>
      <c r="CO40" s="597">
        <f t="shared" si="3"/>
        <v>27</v>
      </c>
      <c r="CP40" s="597"/>
      <c r="CQ40" s="598" t="str">
        <f>IF('各会計、関係団体の財政状況及び健全化判断比率'!BS13="","",'各会計、関係団体の財政状況及び健全化判断比率'!BS13)</f>
        <v>公益財団法人京都伝統産業交流センター</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1"/>
    </row>
    <row r="41" spans="1:113" ht="32.25" customHeight="1" x14ac:dyDescent="0.15">
      <c r="A41" s="164"/>
      <c r="B41" s="188"/>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4"/>
      <c r="U41" s="597" t="str">
        <f t="shared" si="4"/>
        <v/>
      </c>
      <c r="V41" s="597"/>
      <c r="W41" s="598"/>
      <c r="X41" s="598"/>
      <c r="Y41" s="598"/>
      <c r="Z41" s="598"/>
      <c r="AA41" s="598"/>
      <c r="AB41" s="598"/>
      <c r="AC41" s="598"/>
      <c r="AD41" s="598"/>
      <c r="AE41" s="598"/>
      <c r="AF41" s="598"/>
      <c r="AG41" s="598"/>
      <c r="AH41" s="598"/>
      <c r="AI41" s="598"/>
      <c r="AJ41" s="598"/>
      <c r="AK41" s="598"/>
      <c r="AL41" s="164"/>
      <c r="AM41" s="597" t="str">
        <f t="shared" si="0"/>
        <v/>
      </c>
      <c r="AN41" s="597"/>
      <c r="AO41" s="598"/>
      <c r="AP41" s="598"/>
      <c r="AQ41" s="598"/>
      <c r="AR41" s="598"/>
      <c r="AS41" s="598"/>
      <c r="AT41" s="598"/>
      <c r="AU41" s="598"/>
      <c r="AV41" s="598"/>
      <c r="AW41" s="598"/>
      <c r="AX41" s="598"/>
      <c r="AY41" s="598"/>
      <c r="AZ41" s="598"/>
      <c r="BA41" s="598"/>
      <c r="BB41" s="598"/>
      <c r="BC41" s="598"/>
      <c r="BD41" s="164"/>
      <c r="BE41" s="597" t="str">
        <f t="shared" si="1"/>
        <v/>
      </c>
      <c r="BF41" s="597"/>
      <c r="BG41" s="598"/>
      <c r="BH41" s="598"/>
      <c r="BI41" s="598"/>
      <c r="BJ41" s="598"/>
      <c r="BK41" s="598"/>
      <c r="BL41" s="598"/>
      <c r="BM41" s="598"/>
      <c r="BN41" s="598"/>
      <c r="BO41" s="598"/>
      <c r="BP41" s="598"/>
      <c r="BQ41" s="598"/>
      <c r="BR41" s="598"/>
      <c r="BS41" s="598"/>
      <c r="BT41" s="598"/>
      <c r="BU41" s="598"/>
      <c r="BV41" s="164"/>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4"/>
      <c r="CO41" s="597">
        <f t="shared" si="3"/>
        <v>28</v>
      </c>
      <c r="CP41" s="597"/>
      <c r="CQ41" s="598" t="str">
        <f>IF('各会計、関係団体の財政状況及び健全化判断比率'!BS14="","",'各会計、関係団体の財政状況及び健全化判断比率'!BS14)</f>
        <v>公益財団法人京都高度技術研究所</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1"/>
    </row>
    <row r="42" spans="1:113" ht="32.25" customHeight="1" x14ac:dyDescent="0.15">
      <c r="B42" s="188"/>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4"/>
      <c r="U42" s="597" t="str">
        <f t="shared" si="4"/>
        <v/>
      </c>
      <c r="V42" s="597"/>
      <c r="W42" s="598"/>
      <c r="X42" s="598"/>
      <c r="Y42" s="598"/>
      <c r="Z42" s="598"/>
      <c r="AA42" s="598"/>
      <c r="AB42" s="598"/>
      <c r="AC42" s="598"/>
      <c r="AD42" s="598"/>
      <c r="AE42" s="598"/>
      <c r="AF42" s="598"/>
      <c r="AG42" s="598"/>
      <c r="AH42" s="598"/>
      <c r="AI42" s="598"/>
      <c r="AJ42" s="598"/>
      <c r="AK42" s="598"/>
      <c r="AL42" s="164"/>
      <c r="AM42" s="597" t="str">
        <f t="shared" si="0"/>
        <v/>
      </c>
      <c r="AN42" s="597"/>
      <c r="AO42" s="598"/>
      <c r="AP42" s="598"/>
      <c r="AQ42" s="598"/>
      <c r="AR42" s="598"/>
      <c r="AS42" s="598"/>
      <c r="AT42" s="598"/>
      <c r="AU42" s="598"/>
      <c r="AV42" s="598"/>
      <c r="AW42" s="598"/>
      <c r="AX42" s="598"/>
      <c r="AY42" s="598"/>
      <c r="AZ42" s="598"/>
      <c r="BA42" s="598"/>
      <c r="BB42" s="598"/>
      <c r="BC42" s="598"/>
      <c r="BD42" s="164"/>
      <c r="BE42" s="597" t="str">
        <f t="shared" si="1"/>
        <v/>
      </c>
      <c r="BF42" s="597"/>
      <c r="BG42" s="598"/>
      <c r="BH42" s="598"/>
      <c r="BI42" s="598"/>
      <c r="BJ42" s="598"/>
      <c r="BK42" s="598"/>
      <c r="BL42" s="598"/>
      <c r="BM42" s="598"/>
      <c r="BN42" s="598"/>
      <c r="BO42" s="598"/>
      <c r="BP42" s="598"/>
      <c r="BQ42" s="598"/>
      <c r="BR42" s="598"/>
      <c r="BS42" s="598"/>
      <c r="BT42" s="598"/>
      <c r="BU42" s="598"/>
      <c r="BV42" s="164"/>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4"/>
      <c r="CO42" s="597">
        <f t="shared" si="3"/>
        <v>29</v>
      </c>
      <c r="CP42" s="597"/>
      <c r="CQ42" s="598" t="str">
        <f>IF('各会計、関係団体の財政状況及び健全化判断比率'!BS15="","",'各会計、関係団体の財政状況及び健全化判断比率'!BS15)</f>
        <v>株式会社京都産業振興センター</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1"/>
    </row>
    <row r="43" spans="1:113" ht="32.25" customHeight="1" x14ac:dyDescent="0.15">
      <c r="B43" s="188"/>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4"/>
      <c r="U43" s="597" t="str">
        <f t="shared" si="4"/>
        <v/>
      </c>
      <c r="V43" s="597"/>
      <c r="W43" s="598"/>
      <c r="X43" s="598"/>
      <c r="Y43" s="598"/>
      <c r="Z43" s="598"/>
      <c r="AA43" s="598"/>
      <c r="AB43" s="598"/>
      <c r="AC43" s="598"/>
      <c r="AD43" s="598"/>
      <c r="AE43" s="598"/>
      <c r="AF43" s="598"/>
      <c r="AG43" s="598"/>
      <c r="AH43" s="598"/>
      <c r="AI43" s="598"/>
      <c r="AJ43" s="598"/>
      <c r="AK43" s="598"/>
      <c r="AL43" s="164"/>
      <c r="AM43" s="597" t="str">
        <f t="shared" si="0"/>
        <v/>
      </c>
      <c r="AN43" s="597"/>
      <c r="AO43" s="598"/>
      <c r="AP43" s="598"/>
      <c r="AQ43" s="598"/>
      <c r="AR43" s="598"/>
      <c r="AS43" s="598"/>
      <c r="AT43" s="598"/>
      <c r="AU43" s="598"/>
      <c r="AV43" s="598"/>
      <c r="AW43" s="598"/>
      <c r="AX43" s="598"/>
      <c r="AY43" s="598"/>
      <c r="AZ43" s="598"/>
      <c r="BA43" s="598"/>
      <c r="BB43" s="598"/>
      <c r="BC43" s="598"/>
      <c r="BD43" s="164"/>
      <c r="BE43" s="597" t="str">
        <f t="shared" si="1"/>
        <v/>
      </c>
      <c r="BF43" s="597"/>
      <c r="BG43" s="598"/>
      <c r="BH43" s="598"/>
      <c r="BI43" s="598"/>
      <c r="BJ43" s="598"/>
      <c r="BK43" s="598"/>
      <c r="BL43" s="598"/>
      <c r="BM43" s="598"/>
      <c r="BN43" s="598"/>
      <c r="BO43" s="598"/>
      <c r="BP43" s="598"/>
      <c r="BQ43" s="598"/>
      <c r="BR43" s="598"/>
      <c r="BS43" s="598"/>
      <c r="BT43" s="598"/>
      <c r="BU43" s="598"/>
      <c r="BV43" s="164"/>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4"/>
      <c r="CO43" s="597">
        <f t="shared" si="3"/>
        <v>30</v>
      </c>
      <c r="CP43" s="597"/>
      <c r="CQ43" s="598" t="str">
        <f>IF('各会計、関係団体の財政状況及び健全化判断比率'!BS16="","",'各会計、関係団体の財政状況及び健全化判断比率'!BS16)</f>
        <v>京都市住宅供給公社</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1"/>
    </row>
    <row r="44" spans="1:113" ht="13.5" customHeight="1" thickBot="1" x14ac:dyDescent="0.2">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15"/>
    <row r="46" spans="1:113" x14ac:dyDescent="0.15">
      <c r="B46" s="163"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WszGb+/ZkfNFIl4dtirS7YNXIXshrOQtNdPhds6UEoJyROuxH1zNbKPJjHQAiaqEMQdfEdKHSdtAeEOhseLiA==" saltValue="zIOeUUn6FNzTSTS6rJwh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543</v>
      </c>
      <c r="D34" s="1151"/>
      <c r="E34" s="1152"/>
      <c r="F34" s="32">
        <v>1.42</v>
      </c>
      <c r="G34" s="33">
        <v>1.54</v>
      </c>
      <c r="H34" s="33">
        <v>1.1599999999999999</v>
      </c>
      <c r="I34" s="33">
        <v>2.2999999999999998</v>
      </c>
      <c r="J34" s="34">
        <v>3.56</v>
      </c>
      <c r="K34" s="22"/>
      <c r="L34" s="22"/>
      <c r="M34" s="22"/>
      <c r="N34" s="22"/>
      <c r="O34" s="22"/>
      <c r="P34" s="22"/>
    </row>
    <row r="35" spans="1:16" ht="39" customHeight="1" x14ac:dyDescent="0.15">
      <c r="A35" s="22"/>
      <c r="B35" s="35"/>
      <c r="C35" s="1145" t="s">
        <v>544</v>
      </c>
      <c r="D35" s="1146"/>
      <c r="E35" s="1147"/>
      <c r="F35" s="36">
        <v>1.37</v>
      </c>
      <c r="G35" s="37">
        <v>1.55</v>
      </c>
      <c r="H35" s="37">
        <v>1.71</v>
      </c>
      <c r="I35" s="37">
        <v>1.64</v>
      </c>
      <c r="J35" s="38">
        <v>1.74</v>
      </c>
      <c r="K35" s="22"/>
      <c r="L35" s="22"/>
      <c r="M35" s="22"/>
      <c r="N35" s="22"/>
      <c r="O35" s="22"/>
      <c r="P35" s="22"/>
    </row>
    <row r="36" spans="1:16" ht="39" customHeight="1" x14ac:dyDescent="0.15">
      <c r="A36" s="22"/>
      <c r="B36" s="35"/>
      <c r="C36" s="1145" t="s">
        <v>545</v>
      </c>
      <c r="D36" s="1146"/>
      <c r="E36" s="1147"/>
      <c r="F36" s="36" t="s">
        <v>546</v>
      </c>
      <c r="G36" s="37">
        <v>0.09</v>
      </c>
      <c r="H36" s="37">
        <v>1.86</v>
      </c>
      <c r="I36" s="37">
        <v>2.0299999999999998</v>
      </c>
      <c r="J36" s="38">
        <v>1.35</v>
      </c>
      <c r="K36" s="22"/>
      <c r="L36" s="22"/>
      <c r="M36" s="22"/>
      <c r="N36" s="22"/>
      <c r="O36" s="22"/>
      <c r="P36" s="22"/>
    </row>
    <row r="37" spans="1:16" ht="39" customHeight="1" x14ac:dyDescent="0.15">
      <c r="A37" s="22"/>
      <c r="B37" s="35"/>
      <c r="C37" s="1145" t="s">
        <v>547</v>
      </c>
      <c r="D37" s="1146"/>
      <c r="E37" s="1147"/>
      <c r="F37" s="36">
        <v>0.61</v>
      </c>
      <c r="G37" s="37">
        <v>0</v>
      </c>
      <c r="H37" s="37">
        <v>0</v>
      </c>
      <c r="I37" s="37">
        <v>0.31</v>
      </c>
      <c r="J37" s="38">
        <v>0.7</v>
      </c>
      <c r="K37" s="22"/>
      <c r="L37" s="22"/>
      <c r="M37" s="22"/>
      <c r="N37" s="22"/>
      <c r="O37" s="22"/>
      <c r="P37" s="22"/>
    </row>
    <row r="38" spans="1:16" ht="39" customHeight="1" x14ac:dyDescent="0.15">
      <c r="A38" s="22"/>
      <c r="B38" s="35"/>
      <c r="C38" s="1145" t="s">
        <v>548</v>
      </c>
      <c r="D38" s="1146"/>
      <c r="E38" s="1147"/>
      <c r="F38" s="36">
        <v>0.47</v>
      </c>
      <c r="G38" s="37">
        <v>0.76</v>
      </c>
      <c r="H38" s="37">
        <v>1.05</v>
      </c>
      <c r="I38" s="37">
        <v>0.62</v>
      </c>
      <c r="J38" s="38">
        <v>0.67</v>
      </c>
      <c r="K38" s="22"/>
      <c r="L38" s="22"/>
      <c r="M38" s="22"/>
      <c r="N38" s="22"/>
      <c r="O38" s="22"/>
      <c r="P38" s="22"/>
    </row>
    <row r="39" spans="1:16" ht="39" customHeight="1" x14ac:dyDescent="0.15">
      <c r="A39" s="22"/>
      <c r="B39" s="35"/>
      <c r="C39" s="1145" t="s">
        <v>549</v>
      </c>
      <c r="D39" s="1146"/>
      <c r="E39" s="1147"/>
      <c r="F39" s="36">
        <v>0.86</v>
      </c>
      <c r="G39" s="37">
        <v>0.42</v>
      </c>
      <c r="H39" s="37">
        <v>0.67</v>
      </c>
      <c r="I39" s="37">
        <v>0.17</v>
      </c>
      <c r="J39" s="38">
        <v>0.46</v>
      </c>
      <c r="K39" s="22"/>
      <c r="L39" s="22"/>
      <c r="M39" s="22"/>
      <c r="N39" s="22"/>
      <c r="O39" s="22"/>
      <c r="P39" s="22"/>
    </row>
    <row r="40" spans="1:16" ht="39" customHeight="1" x14ac:dyDescent="0.15">
      <c r="A40" s="22"/>
      <c r="B40" s="35"/>
      <c r="C40" s="1145" t="s">
        <v>550</v>
      </c>
      <c r="D40" s="1146"/>
      <c r="E40" s="1147"/>
      <c r="F40" s="36">
        <v>0</v>
      </c>
      <c r="G40" s="37">
        <v>0.05</v>
      </c>
      <c r="H40" s="37">
        <v>7.0000000000000007E-2</v>
      </c>
      <c r="I40" s="37">
        <v>0.24</v>
      </c>
      <c r="J40" s="38">
        <v>0.26</v>
      </c>
      <c r="K40" s="22"/>
      <c r="L40" s="22"/>
      <c r="M40" s="22"/>
      <c r="N40" s="22"/>
      <c r="O40" s="22"/>
      <c r="P40" s="22"/>
    </row>
    <row r="41" spans="1:16" ht="39" customHeight="1" x14ac:dyDescent="0.15">
      <c r="A41" s="22"/>
      <c r="B41" s="35"/>
      <c r="C41" s="1145" t="s">
        <v>551</v>
      </c>
      <c r="D41" s="1146"/>
      <c r="E41" s="1147"/>
      <c r="F41" s="36">
        <v>0.2</v>
      </c>
      <c r="G41" s="37">
        <v>0.19</v>
      </c>
      <c r="H41" s="37">
        <v>0.2</v>
      </c>
      <c r="I41" s="37">
        <v>0.19</v>
      </c>
      <c r="J41" s="38">
        <v>0.22</v>
      </c>
      <c r="K41" s="22"/>
      <c r="L41" s="22"/>
      <c r="M41" s="22"/>
      <c r="N41" s="22"/>
      <c r="O41" s="22"/>
      <c r="P41" s="22"/>
    </row>
    <row r="42" spans="1:16" ht="39" customHeight="1" x14ac:dyDescent="0.15">
      <c r="A42" s="22"/>
      <c r="B42" s="39"/>
      <c r="C42" s="1145" t="s">
        <v>552</v>
      </c>
      <c r="D42" s="1146"/>
      <c r="E42" s="1147"/>
      <c r="F42" s="36" t="s">
        <v>553</v>
      </c>
      <c r="G42" s="37" t="s">
        <v>554</v>
      </c>
      <c r="H42" s="37" t="s">
        <v>496</v>
      </c>
      <c r="I42" s="37" t="s">
        <v>496</v>
      </c>
      <c r="J42" s="38" t="s">
        <v>496</v>
      </c>
      <c r="K42" s="22"/>
      <c r="L42" s="22"/>
      <c r="M42" s="22"/>
      <c r="N42" s="22"/>
      <c r="O42" s="22"/>
      <c r="P42" s="22"/>
    </row>
    <row r="43" spans="1:16" ht="39" customHeight="1" thickBot="1" x14ac:dyDescent="0.2">
      <c r="A43" s="22"/>
      <c r="B43" s="40"/>
      <c r="C43" s="1148" t="s">
        <v>555</v>
      </c>
      <c r="D43" s="1149"/>
      <c r="E43" s="1150"/>
      <c r="F43" s="41">
        <v>0.16</v>
      </c>
      <c r="G43" s="42">
        <v>0.42</v>
      </c>
      <c r="H43" s="42">
        <v>0.28999999999999998</v>
      </c>
      <c r="I43" s="42">
        <v>0.13</v>
      </c>
      <c r="J43" s="43">
        <v>0.13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aDWzARHOOVnSKYoUajcOh7wQV7DrO6JqgZyB+pZ6nOKvC37EscX1xyo7/kcfvM2bPezNuj47wB9vUi9/ofZGA==" saltValue="VeksT6Ye4oAMzP51x8dm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46755</v>
      </c>
      <c r="L45" s="60">
        <v>47258</v>
      </c>
      <c r="M45" s="60">
        <v>46611</v>
      </c>
      <c r="N45" s="60">
        <v>43936</v>
      </c>
      <c r="O45" s="61">
        <v>43713</v>
      </c>
      <c r="P45" s="48"/>
      <c r="Q45" s="48"/>
      <c r="R45" s="48"/>
      <c r="S45" s="48"/>
      <c r="T45" s="48"/>
      <c r="U45" s="48"/>
    </row>
    <row r="46" spans="1:21" ht="30.75" customHeight="1" x14ac:dyDescent="0.15">
      <c r="A46" s="48"/>
      <c r="B46" s="1155"/>
      <c r="C46" s="1156"/>
      <c r="D46" s="62"/>
      <c r="E46" s="1161" t="s">
        <v>11</v>
      </c>
      <c r="F46" s="1161"/>
      <c r="G46" s="1161"/>
      <c r="H46" s="1161"/>
      <c r="I46" s="1161"/>
      <c r="J46" s="1162"/>
      <c r="K46" s="63">
        <v>9646</v>
      </c>
      <c r="L46" s="64">
        <v>9794</v>
      </c>
      <c r="M46" s="64">
        <v>8010</v>
      </c>
      <c r="N46" s="64">
        <v>8794</v>
      </c>
      <c r="O46" s="65">
        <v>10348</v>
      </c>
      <c r="P46" s="48"/>
      <c r="Q46" s="48"/>
      <c r="R46" s="48"/>
      <c r="S46" s="48"/>
      <c r="T46" s="48"/>
      <c r="U46" s="48"/>
    </row>
    <row r="47" spans="1:21" ht="30.75" customHeight="1" x14ac:dyDescent="0.15">
      <c r="A47" s="48"/>
      <c r="B47" s="1155"/>
      <c r="C47" s="1156"/>
      <c r="D47" s="62"/>
      <c r="E47" s="1161" t="s">
        <v>12</v>
      </c>
      <c r="F47" s="1161"/>
      <c r="G47" s="1161"/>
      <c r="H47" s="1161"/>
      <c r="I47" s="1161"/>
      <c r="J47" s="1162"/>
      <c r="K47" s="63">
        <v>46050</v>
      </c>
      <c r="L47" s="64">
        <v>47479</v>
      </c>
      <c r="M47" s="64">
        <v>48811</v>
      </c>
      <c r="N47" s="64">
        <v>50446</v>
      </c>
      <c r="O47" s="65">
        <v>52046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19111</v>
      </c>
      <c r="L48" s="64">
        <v>18659</v>
      </c>
      <c r="M48" s="64">
        <v>18227</v>
      </c>
      <c r="N48" s="64">
        <v>18743</v>
      </c>
      <c r="O48" s="65">
        <v>18622</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496</v>
      </c>
      <c r="L49" s="64" t="s">
        <v>496</v>
      </c>
      <c r="M49" s="64" t="s">
        <v>496</v>
      </c>
      <c r="N49" s="64" t="s">
        <v>496</v>
      </c>
      <c r="O49" s="65" t="s">
        <v>496</v>
      </c>
      <c r="P49" s="48"/>
      <c r="Q49" s="48"/>
      <c r="R49" s="48"/>
      <c r="S49" s="48"/>
      <c r="T49" s="48"/>
      <c r="U49" s="48"/>
    </row>
    <row r="50" spans="1:21" ht="30.75" customHeight="1" x14ac:dyDescent="0.15">
      <c r="A50" s="48"/>
      <c r="B50" s="1155"/>
      <c r="C50" s="1156"/>
      <c r="D50" s="62"/>
      <c r="E50" s="1161" t="s">
        <v>15</v>
      </c>
      <c r="F50" s="1161"/>
      <c r="G50" s="1161"/>
      <c r="H50" s="1161"/>
      <c r="I50" s="1161"/>
      <c r="J50" s="1162"/>
      <c r="K50" s="63">
        <v>657</v>
      </c>
      <c r="L50" s="64">
        <v>770</v>
      </c>
      <c r="M50" s="64">
        <v>658</v>
      </c>
      <c r="N50" s="64">
        <v>673</v>
      </c>
      <c r="O50" s="65">
        <v>322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4</v>
      </c>
      <c r="M51" s="64" t="s">
        <v>496</v>
      </c>
      <c r="N51" s="64" t="s">
        <v>496</v>
      </c>
      <c r="O51" s="65" t="s">
        <v>496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79805</v>
      </c>
      <c r="L52" s="64">
        <v>78770</v>
      </c>
      <c r="M52" s="64">
        <v>80216</v>
      </c>
      <c r="N52" s="64">
        <v>79806</v>
      </c>
      <c r="O52" s="65">
        <v>76891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42414</v>
      </c>
      <c r="L53" s="69">
        <v>45194</v>
      </c>
      <c r="M53" s="69">
        <v>42101</v>
      </c>
      <c r="N53" s="69">
        <v>42786</v>
      </c>
      <c r="O53" s="70">
        <v>48160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556</v>
      </c>
      <c r="L57" s="81" t="s">
        <v>557</v>
      </c>
      <c r="M57" s="81" t="s">
        <v>558</v>
      </c>
      <c r="N57" s="81" t="s">
        <v>559</v>
      </c>
      <c r="O57" s="82" t="s">
        <v>560</v>
      </c>
      <c r="P57" s="48"/>
      <c r="Q57" s="48"/>
      <c r="R57" s="48"/>
      <c r="S57" s="48"/>
      <c r="T57" s="48"/>
      <c r="U57" s="48"/>
    </row>
    <row r="58" spans="1:21" ht="31.5" customHeight="1" x14ac:dyDescent="0.15">
      <c r="B58" s="1169" t="s">
        <v>24</v>
      </c>
      <c r="C58" s="1170"/>
      <c r="D58" s="1175" t="s">
        <v>25</v>
      </c>
      <c r="E58" s="1176"/>
      <c r="F58" s="1176"/>
      <c r="G58" s="1176"/>
      <c r="H58" s="1176"/>
      <c r="I58" s="1176"/>
      <c r="J58" s="1177"/>
      <c r="K58" s="83">
        <v>29855</v>
      </c>
      <c r="L58" s="84">
        <v>27283</v>
      </c>
      <c r="M58" s="84">
        <v>29313</v>
      </c>
      <c r="N58" s="84">
        <v>33626</v>
      </c>
      <c r="O58" s="85">
        <v>43348</v>
      </c>
    </row>
    <row r="59" spans="1:21" ht="31.5" customHeight="1" x14ac:dyDescent="0.15">
      <c r="B59" s="1171"/>
      <c r="C59" s="1172"/>
      <c r="D59" s="1178" t="s">
        <v>26</v>
      </c>
      <c r="E59" s="1179"/>
      <c r="F59" s="1179"/>
      <c r="G59" s="1179"/>
      <c r="H59" s="1179"/>
      <c r="I59" s="1179"/>
      <c r="J59" s="1180"/>
      <c r="K59" s="86">
        <v>137246</v>
      </c>
      <c r="L59" s="87">
        <v>138842</v>
      </c>
      <c r="M59" s="87">
        <v>169838</v>
      </c>
      <c r="N59" s="87">
        <v>185181</v>
      </c>
      <c r="O59" s="88">
        <v>200177</v>
      </c>
    </row>
    <row r="60" spans="1:21" ht="31.5" customHeight="1" thickBot="1" x14ac:dyDescent="0.2">
      <c r="B60" s="1173"/>
      <c r="C60" s="1174"/>
      <c r="D60" s="1181" t="s">
        <v>27</v>
      </c>
      <c r="E60" s="1182"/>
      <c r="F60" s="1182"/>
      <c r="G60" s="1182"/>
      <c r="H60" s="1182"/>
      <c r="I60" s="1182"/>
      <c r="J60" s="1183"/>
      <c r="K60" s="89">
        <v>202757</v>
      </c>
      <c r="L60" s="90">
        <v>216594</v>
      </c>
      <c r="M60" s="90">
        <v>233700</v>
      </c>
      <c r="N60" s="90">
        <v>250764</v>
      </c>
      <c r="O60" s="91">
        <v>262951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Aq2KUcYmfW1UBU1Z0CPxOGIqar3Yoow3lQkbgE9n30kiP4AOfdTfGLPwB5MM58vVQ2qQzd4zP+rol6ec71ftQ==" saltValue="IPeirADfsfLX8F84GfLS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84" t="s">
        <v>30</v>
      </c>
      <c r="C41" s="1185"/>
      <c r="D41" s="105"/>
      <c r="E41" s="1190" t="s">
        <v>31</v>
      </c>
      <c r="F41" s="1190"/>
      <c r="G41" s="1190"/>
      <c r="H41" s="1191"/>
      <c r="I41" s="338">
        <v>1548504</v>
      </c>
      <c r="J41" s="339">
        <v>1550133</v>
      </c>
      <c r="K41" s="339">
        <v>1545924</v>
      </c>
      <c r="L41" s="339">
        <v>1530015</v>
      </c>
      <c r="M41" s="340">
        <v>1492116</v>
      </c>
    </row>
    <row r="42" spans="2:13" ht="27.75" customHeight="1" x14ac:dyDescent="0.15">
      <c r="B42" s="1186"/>
      <c r="C42" s="1187"/>
      <c r="D42" s="106"/>
      <c r="E42" s="1192" t="s">
        <v>32</v>
      </c>
      <c r="F42" s="1192"/>
      <c r="G42" s="1192"/>
      <c r="H42" s="1193"/>
      <c r="I42" s="341">
        <v>8691</v>
      </c>
      <c r="J42" s="342">
        <v>7924</v>
      </c>
      <c r="K42" s="342">
        <v>7290</v>
      </c>
      <c r="L42" s="342">
        <v>6017</v>
      </c>
      <c r="M42" s="343">
        <v>4550</v>
      </c>
    </row>
    <row r="43" spans="2:13" ht="27.75" customHeight="1" x14ac:dyDescent="0.15">
      <c r="B43" s="1186"/>
      <c r="C43" s="1187"/>
      <c r="D43" s="106"/>
      <c r="E43" s="1192" t="s">
        <v>33</v>
      </c>
      <c r="F43" s="1192"/>
      <c r="G43" s="1192"/>
      <c r="H43" s="1193"/>
      <c r="I43" s="341">
        <v>233769</v>
      </c>
      <c r="J43" s="342">
        <v>242182</v>
      </c>
      <c r="K43" s="342">
        <v>236872</v>
      </c>
      <c r="L43" s="342">
        <v>233818</v>
      </c>
      <c r="M43" s="343">
        <v>232395</v>
      </c>
    </row>
    <row r="44" spans="2:13" ht="27.75" customHeight="1" x14ac:dyDescent="0.15">
      <c r="B44" s="1186"/>
      <c r="C44" s="1187"/>
      <c r="D44" s="106"/>
      <c r="E44" s="1192" t="s">
        <v>34</v>
      </c>
      <c r="F44" s="1192"/>
      <c r="G44" s="1192"/>
      <c r="H44" s="1193"/>
      <c r="I44" s="341" t="s">
        <v>496</v>
      </c>
      <c r="J44" s="342" t="s">
        <v>496</v>
      </c>
      <c r="K44" s="342" t="s">
        <v>496</v>
      </c>
      <c r="L44" s="342" t="s">
        <v>496</v>
      </c>
      <c r="M44" s="343" t="s">
        <v>496</v>
      </c>
    </row>
    <row r="45" spans="2:13" ht="27.75" customHeight="1" x14ac:dyDescent="0.15">
      <c r="B45" s="1186"/>
      <c r="C45" s="1187"/>
      <c r="D45" s="106"/>
      <c r="E45" s="1192" t="s">
        <v>35</v>
      </c>
      <c r="F45" s="1192"/>
      <c r="G45" s="1192"/>
      <c r="H45" s="1193"/>
      <c r="I45" s="341">
        <v>97000</v>
      </c>
      <c r="J45" s="342">
        <v>94968</v>
      </c>
      <c r="K45" s="342">
        <v>92247</v>
      </c>
      <c r="L45" s="342">
        <v>95392</v>
      </c>
      <c r="M45" s="343">
        <v>99823</v>
      </c>
    </row>
    <row r="46" spans="2:13" ht="27.75" customHeight="1" x14ac:dyDescent="0.15">
      <c r="B46" s="1186"/>
      <c r="C46" s="1187"/>
      <c r="D46" s="107"/>
      <c r="E46" s="1192" t="s">
        <v>36</v>
      </c>
      <c r="F46" s="1192"/>
      <c r="G46" s="1192"/>
      <c r="H46" s="1193"/>
      <c r="I46" s="341">
        <v>3882</v>
      </c>
      <c r="J46" s="342">
        <v>1978</v>
      </c>
      <c r="K46" s="342">
        <v>737</v>
      </c>
      <c r="L46" s="342">
        <v>2909</v>
      </c>
      <c r="M46" s="343">
        <v>4326</v>
      </c>
    </row>
    <row r="47" spans="2:13" ht="27.75" customHeight="1" x14ac:dyDescent="0.15">
      <c r="B47" s="1186"/>
      <c r="C47" s="1187"/>
      <c r="D47" s="108"/>
      <c r="E47" s="1194" t="s">
        <v>37</v>
      </c>
      <c r="F47" s="1195"/>
      <c r="G47" s="1195"/>
      <c r="H47" s="1196"/>
      <c r="I47" s="341" t="s">
        <v>496</v>
      </c>
      <c r="J47" s="342" t="s">
        <v>496</v>
      </c>
      <c r="K47" s="342" t="s">
        <v>496</v>
      </c>
      <c r="L47" s="342" t="s">
        <v>496</v>
      </c>
      <c r="M47" s="343" t="s">
        <v>496</v>
      </c>
    </row>
    <row r="48" spans="2:13" ht="27.75" customHeight="1" x14ac:dyDescent="0.15">
      <c r="B48" s="1186"/>
      <c r="C48" s="1187"/>
      <c r="D48" s="106"/>
      <c r="E48" s="1192" t="s">
        <v>38</v>
      </c>
      <c r="F48" s="1192"/>
      <c r="G48" s="1192"/>
      <c r="H48" s="1193"/>
      <c r="I48" s="341" t="s">
        <v>496</v>
      </c>
      <c r="J48" s="342" t="s">
        <v>496</v>
      </c>
      <c r="K48" s="342" t="s">
        <v>496</v>
      </c>
      <c r="L48" s="342" t="s">
        <v>496</v>
      </c>
      <c r="M48" s="343" t="s">
        <v>496</v>
      </c>
    </row>
    <row r="49" spans="2:13" ht="27.75" customHeight="1" x14ac:dyDescent="0.15">
      <c r="B49" s="1188"/>
      <c r="C49" s="1189"/>
      <c r="D49" s="106"/>
      <c r="E49" s="1192" t="s">
        <v>39</v>
      </c>
      <c r="F49" s="1192"/>
      <c r="G49" s="1192"/>
      <c r="H49" s="1193"/>
      <c r="I49" s="341" t="s">
        <v>496</v>
      </c>
      <c r="J49" s="342" t="s">
        <v>496</v>
      </c>
      <c r="K49" s="342" t="s">
        <v>496</v>
      </c>
      <c r="L49" s="342" t="s">
        <v>496</v>
      </c>
      <c r="M49" s="343" t="s">
        <v>496</v>
      </c>
    </row>
    <row r="50" spans="2:13" ht="27.75" customHeight="1" x14ac:dyDescent="0.15">
      <c r="B50" s="1197" t="s">
        <v>40</v>
      </c>
      <c r="C50" s="1198"/>
      <c r="D50" s="109"/>
      <c r="E50" s="1192" t="s">
        <v>41</v>
      </c>
      <c r="F50" s="1192"/>
      <c r="G50" s="1192"/>
      <c r="H50" s="1193"/>
      <c r="I50" s="341">
        <v>166251</v>
      </c>
      <c r="J50" s="342">
        <v>212624</v>
      </c>
      <c r="K50" s="342">
        <v>231814</v>
      </c>
      <c r="L50" s="342">
        <v>262669</v>
      </c>
      <c r="M50" s="343">
        <v>276897</v>
      </c>
    </row>
    <row r="51" spans="2:13" ht="27.75" customHeight="1" x14ac:dyDescent="0.15">
      <c r="B51" s="1186"/>
      <c r="C51" s="1187"/>
      <c r="D51" s="106"/>
      <c r="E51" s="1192" t="s">
        <v>42</v>
      </c>
      <c r="F51" s="1192"/>
      <c r="G51" s="1192"/>
      <c r="H51" s="1193"/>
      <c r="I51" s="341">
        <v>316059</v>
      </c>
      <c r="J51" s="342">
        <v>319858</v>
      </c>
      <c r="K51" s="342">
        <v>392959</v>
      </c>
      <c r="L51" s="342">
        <v>381775</v>
      </c>
      <c r="M51" s="343">
        <v>372282</v>
      </c>
    </row>
    <row r="52" spans="2:13" ht="27.75" customHeight="1" x14ac:dyDescent="0.15">
      <c r="B52" s="1188"/>
      <c r="C52" s="1189"/>
      <c r="D52" s="106"/>
      <c r="E52" s="1192" t="s">
        <v>43</v>
      </c>
      <c r="F52" s="1192"/>
      <c r="G52" s="1192"/>
      <c r="H52" s="1193"/>
      <c r="I52" s="341">
        <v>728306</v>
      </c>
      <c r="J52" s="342">
        <v>732036</v>
      </c>
      <c r="K52" s="342">
        <v>722521</v>
      </c>
      <c r="L52" s="342">
        <v>708478</v>
      </c>
      <c r="M52" s="343">
        <v>683472</v>
      </c>
    </row>
    <row r="53" spans="2:13" ht="27.75" customHeight="1" thickBot="1" x14ac:dyDescent="0.2">
      <c r="B53" s="1199" t="s">
        <v>19</v>
      </c>
      <c r="C53" s="1200"/>
      <c r="D53" s="110"/>
      <c r="E53" s="1201" t="s">
        <v>44</v>
      </c>
      <c r="F53" s="1201"/>
      <c r="G53" s="1201"/>
      <c r="H53" s="1202"/>
      <c r="I53" s="344">
        <v>681230</v>
      </c>
      <c r="J53" s="345">
        <v>632669</v>
      </c>
      <c r="K53" s="345">
        <v>535776</v>
      </c>
      <c r="L53" s="345">
        <v>515228</v>
      </c>
      <c r="M53" s="346">
        <v>500559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BGAvHyxUm4Yw/vrgn5c1dKvaBJWCW7UhJSCoyA++nMqky+5Ezs3B2sW3juoB6Wef6O2puSG3HVyzsKNS0jiaw==" saltValue="3/vlgJfSDNxBdE+YOFmT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C929D-E86D-422D-B4D7-BEF0C6AD72EC}">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359"/>
      <c r="C55" s="1211" t="s">
        <v>46</v>
      </c>
      <c r="D55" s="1211"/>
      <c r="E55" s="1212"/>
      <c r="F55" s="347">
        <v>9436</v>
      </c>
      <c r="G55" s="347">
        <v>15298</v>
      </c>
      <c r="H55" s="348">
        <v>18504</v>
      </c>
    </row>
    <row r="56" spans="2:8" ht="52.5" customHeight="1" x14ac:dyDescent="0.15">
      <c r="B56" s="360"/>
      <c r="C56" s="1213" t="s">
        <v>47</v>
      </c>
      <c r="D56" s="1213"/>
      <c r="E56" s="1214"/>
      <c r="F56" s="349" t="s">
        <v>496</v>
      </c>
      <c r="G56" s="349" t="s">
        <v>496</v>
      </c>
      <c r="H56" s="350">
        <v>2717</v>
      </c>
    </row>
    <row r="57" spans="2:8" ht="53.25" customHeight="1" x14ac:dyDescent="0.15">
      <c r="B57" s="360"/>
      <c r="C57" s="1215" t="s">
        <v>48</v>
      </c>
      <c r="D57" s="1215"/>
      <c r="E57" s="1216"/>
      <c r="F57" s="351">
        <v>40165</v>
      </c>
      <c r="G57" s="351">
        <v>49866</v>
      </c>
      <c r="H57" s="352">
        <v>40457</v>
      </c>
    </row>
    <row r="58" spans="2:8" ht="45.75" customHeight="1" x14ac:dyDescent="0.15">
      <c r="B58" s="361"/>
      <c r="C58" s="1203" t="s">
        <v>583</v>
      </c>
      <c r="D58" s="1204"/>
      <c r="E58" s="1205"/>
      <c r="F58" s="353">
        <v>6261</v>
      </c>
      <c r="G58" s="353">
        <v>9312</v>
      </c>
      <c r="H58" s="354">
        <v>10592</v>
      </c>
    </row>
    <row r="59" spans="2:8" ht="45.75" customHeight="1" x14ac:dyDescent="0.15">
      <c r="B59" s="361"/>
      <c r="C59" s="1203" t="s">
        <v>584</v>
      </c>
      <c r="D59" s="1204"/>
      <c r="E59" s="1205"/>
      <c r="F59" s="353">
        <v>1640</v>
      </c>
      <c r="G59" s="353">
        <v>6081</v>
      </c>
      <c r="H59" s="354">
        <v>10470</v>
      </c>
    </row>
    <row r="60" spans="2:8" ht="45.75" customHeight="1" x14ac:dyDescent="0.15">
      <c r="B60" s="361"/>
      <c r="C60" s="1203" t="s">
        <v>585</v>
      </c>
      <c r="D60" s="1204"/>
      <c r="E60" s="1205"/>
      <c r="F60" s="353">
        <v>2396</v>
      </c>
      <c r="G60" s="353">
        <v>6510</v>
      </c>
      <c r="H60" s="354">
        <v>5669</v>
      </c>
    </row>
    <row r="61" spans="2:8" ht="45.75" customHeight="1" x14ac:dyDescent="0.15">
      <c r="B61" s="361"/>
      <c r="C61" s="1203" t="s">
        <v>586</v>
      </c>
      <c r="D61" s="1204"/>
      <c r="E61" s="1205"/>
      <c r="F61" s="353">
        <v>2159</v>
      </c>
      <c r="G61" s="353">
        <v>2080</v>
      </c>
      <c r="H61" s="354">
        <v>1990</v>
      </c>
    </row>
    <row r="62" spans="2:8" ht="45.75" customHeight="1" thickBot="1" x14ac:dyDescent="0.2">
      <c r="B62" s="362"/>
      <c r="C62" s="1206" t="s">
        <v>587</v>
      </c>
      <c r="D62" s="1207"/>
      <c r="E62" s="1208"/>
      <c r="F62" s="355">
        <v>2396</v>
      </c>
      <c r="G62" s="355">
        <v>2307</v>
      </c>
      <c r="H62" s="356">
        <v>1922</v>
      </c>
    </row>
    <row r="63" spans="2:8" ht="52.5" customHeight="1" thickBot="1" x14ac:dyDescent="0.2">
      <c r="B63" s="363"/>
      <c r="C63" s="1209" t="s">
        <v>49</v>
      </c>
      <c r="D63" s="1209"/>
      <c r="E63" s="1210"/>
      <c r="F63" s="357">
        <v>49601</v>
      </c>
      <c r="G63" s="357">
        <v>65165</v>
      </c>
      <c r="H63" s="358">
        <v>61678</v>
      </c>
    </row>
    <row r="64" spans="2:8" x14ac:dyDescent="0.15"/>
  </sheetData>
  <sheetProtection algorithmName="SHA-512" hashValue="K2UgkJq5rasY17obXRiAcQ/htFCinqF3yEGdHY8h4bfQT88Mkky2cZvgcjlMJNXItGCK7cJkzd2JtlDNN6Cy/g==" saltValue="r7ZWKz0Xw/M3dwq1iAGB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50</v>
      </c>
      <c r="E2" s="132"/>
      <c r="F2" s="133" t="s">
        <v>533</v>
      </c>
      <c r="G2" s="134"/>
      <c r="H2" s="135"/>
    </row>
    <row r="3" spans="1:8" x14ac:dyDescent="0.15">
      <c r="A3" s="131" t="s">
        <v>526</v>
      </c>
      <c r="B3" s="136"/>
      <c r="C3" s="137"/>
      <c r="D3" s="138">
        <v>48486</v>
      </c>
      <c r="E3" s="139"/>
      <c r="F3" s="140">
        <v>58766</v>
      </c>
      <c r="G3" s="141"/>
      <c r="H3" s="142"/>
    </row>
    <row r="4" spans="1:8" x14ac:dyDescent="0.15">
      <c r="A4" s="143"/>
      <c r="B4" s="144"/>
      <c r="C4" s="145"/>
      <c r="D4" s="146">
        <v>25314</v>
      </c>
      <c r="E4" s="147"/>
      <c r="F4" s="148">
        <v>29363</v>
      </c>
      <c r="G4" s="149"/>
      <c r="H4" s="150"/>
    </row>
    <row r="5" spans="1:8" x14ac:dyDescent="0.15">
      <c r="A5" s="131" t="s">
        <v>528</v>
      </c>
      <c r="B5" s="136"/>
      <c r="C5" s="137"/>
      <c r="D5" s="138">
        <v>45145</v>
      </c>
      <c r="E5" s="139"/>
      <c r="F5" s="140">
        <v>62482</v>
      </c>
      <c r="G5" s="141"/>
      <c r="H5" s="142"/>
    </row>
    <row r="6" spans="1:8" x14ac:dyDescent="0.15">
      <c r="A6" s="143"/>
      <c r="B6" s="144"/>
      <c r="C6" s="145"/>
      <c r="D6" s="146">
        <v>25395</v>
      </c>
      <c r="E6" s="147"/>
      <c r="F6" s="148">
        <v>34626</v>
      </c>
      <c r="G6" s="149"/>
      <c r="H6" s="150"/>
    </row>
    <row r="7" spans="1:8" x14ac:dyDescent="0.15">
      <c r="A7" s="131" t="s">
        <v>529</v>
      </c>
      <c r="B7" s="136"/>
      <c r="C7" s="137"/>
      <c r="D7" s="138">
        <v>47037</v>
      </c>
      <c r="E7" s="139"/>
      <c r="F7" s="140">
        <v>59288</v>
      </c>
      <c r="G7" s="141"/>
      <c r="H7" s="142"/>
    </row>
    <row r="8" spans="1:8" x14ac:dyDescent="0.15">
      <c r="A8" s="143"/>
      <c r="B8" s="144"/>
      <c r="C8" s="145"/>
      <c r="D8" s="146">
        <v>33744</v>
      </c>
      <c r="E8" s="147"/>
      <c r="F8" s="148">
        <v>32670</v>
      </c>
      <c r="G8" s="149"/>
      <c r="H8" s="150"/>
    </row>
    <row r="9" spans="1:8" x14ac:dyDescent="0.15">
      <c r="A9" s="131" t="s">
        <v>530</v>
      </c>
      <c r="B9" s="136"/>
      <c r="C9" s="137"/>
      <c r="D9" s="138">
        <v>52011</v>
      </c>
      <c r="E9" s="139"/>
      <c r="F9" s="140">
        <v>63490</v>
      </c>
      <c r="G9" s="141"/>
      <c r="H9" s="142"/>
    </row>
    <row r="10" spans="1:8" x14ac:dyDescent="0.15">
      <c r="A10" s="143"/>
      <c r="B10" s="144"/>
      <c r="C10" s="145"/>
      <c r="D10" s="146">
        <v>37218</v>
      </c>
      <c r="E10" s="147"/>
      <c r="F10" s="148">
        <v>35347</v>
      </c>
      <c r="G10" s="149"/>
      <c r="H10" s="150"/>
    </row>
    <row r="11" spans="1:8" x14ac:dyDescent="0.15">
      <c r="A11" s="131" t="s">
        <v>531</v>
      </c>
      <c r="B11" s="136"/>
      <c r="C11" s="137"/>
      <c r="D11" s="138">
        <v>49890</v>
      </c>
      <c r="E11" s="139"/>
      <c r="F11" s="140">
        <v>68481</v>
      </c>
      <c r="G11" s="141"/>
      <c r="H11" s="142"/>
    </row>
    <row r="12" spans="1:8" x14ac:dyDescent="0.15">
      <c r="A12" s="143"/>
      <c r="B12" s="144"/>
      <c r="C12" s="151"/>
      <c r="D12" s="146">
        <v>31048</v>
      </c>
      <c r="E12" s="147"/>
      <c r="F12" s="148">
        <v>38966</v>
      </c>
      <c r="G12" s="149"/>
      <c r="H12" s="150"/>
    </row>
    <row r="13" spans="1:8" x14ac:dyDescent="0.15">
      <c r="A13" s="131"/>
      <c r="B13" s="136"/>
      <c r="C13" s="152"/>
      <c r="D13" s="153">
        <v>48514</v>
      </c>
      <c r="E13" s="154"/>
      <c r="F13" s="155">
        <v>62501</v>
      </c>
      <c r="G13" s="156"/>
      <c r="H13" s="142"/>
    </row>
    <row r="14" spans="1:8" x14ac:dyDescent="0.15">
      <c r="A14" s="143"/>
      <c r="B14" s="144"/>
      <c r="C14" s="145"/>
      <c r="D14" s="146">
        <v>30544</v>
      </c>
      <c r="E14" s="147"/>
      <c r="F14" s="148">
        <v>34194</v>
      </c>
      <c r="G14" s="149"/>
      <c r="H14" s="150"/>
    </row>
    <row r="17" spans="1:11" x14ac:dyDescent="0.15">
      <c r="A17" s="127" t="s">
        <v>51</v>
      </c>
    </row>
    <row r="18" spans="1:11" x14ac:dyDescent="0.15">
      <c r="A18" s="157"/>
      <c r="B18" s="157" t="str">
        <f>実質収支比率等に係る経年分析!F$46</f>
        <v>R02</v>
      </c>
      <c r="C18" s="157" t="str">
        <f>実質収支比率等に係る経年分析!G$46</f>
        <v>R03</v>
      </c>
      <c r="D18" s="157" t="str">
        <f>実質収支比率等に係る経年分析!H$46</f>
        <v>R04</v>
      </c>
      <c r="E18" s="157" t="str">
        <f>実質収支比率等に係る経年分析!I$46</f>
        <v>R05</v>
      </c>
      <c r="F18" s="157" t="str">
        <f>実質収支比率等に係る経年分析!J$46</f>
        <v>R06</v>
      </c>
    </row>
    <row r="19" spans="1:11" x14ac:dyDescent="0.15">
      <c r="A19" s="157" t="s">
        <v>52</v>
      </c>
      <c r="B19" s="157">
        <f>ROUND(VALUE(SUBSTITUTE(実質収支比率等に係る経年分析!F$48,"▲","-")),2)</f>
        <v>-0.08</v>
      </c>
      <c r="C19" s="157">
        <f>ROUND(VALUE(SUBSTITUTE(実質収支比率等に係る経年分析!G$48,"▲","-")),2)</f>
        <v>0.09</v>
      </c>
      <c r="D19" s="157">
        <f>ROUND(VALUE(SUBSTITUTE(実質収支比率等に係る経年分析!H$48,"▲","-")),2)</f>
        <v>1.87</v>
      </c>
      <c r="E19" s="157">
        <f>ROUND(VALUE(SUBSTITUTE(実質収支比率等に係る経年分析!I$48,"▲","-")),2)</f>
        <v>2.0299999999999998</v>
      </c>
      <c r="F19" s="157">
        <f>ROUND(VALUE(SUBSTITUTE(実質収支比率等に係る経年分析!J$48,"▲","-")),2)</f>
        <v>1.36</v>
      </c>
    </row>
    <row r="20" spans="1:11" x14ac:dyDescent="0.15">
      <c r="A20" s="157" t="s">
        <v>53</v>
      </c>
      <c r="B20" s="157" t="e">
        <f>ROUND(VALUE(SUBSTITUTE(実質収支比率等に係る経年分析!F$47,"▲","-")),2)</f>
        <v>#VALUE!</v>
      </c>
      <c r="C20" s="157">
        <f>ROUND(VALUE(SUBSTITUTE(実質収支比率等に係る経年分析!G$47,"▲","-")),2)</f>
        <v>2.23</v>
      </c>
      <c r="D20" s="157">
        <f>ROUND(VALUE(SUBSTITUTE(実質収支比率等に係る経年分析!H$47,"▲","-")),2)</f>
        <v>2.29</v>
      </c>
      <c r="E20" s="157">
        <f>ROUND(VALUE(SUBSTITUTE(実質収支比率等に係る経年分析!I$47,"▲","-")),2)</f>
        <v>3.66</v>
      </c>
      <c r="F20" s="157">
        <f>ROUND(VALUE(SUBSTITUTE(実質収支比率等に係る経年分析!J$47,"▲","-")),2)</f>
        <v>4.34</v>
      </c>
    </row>
    <row r="21" spans="1:11" x14ac:dyDescent="0.15">
      <c r="A21" s="157" t="s">
        <v>54</v>
      </c>
      <c r="B21" s="157">
        <f>IF(ISNUMBER(VALUE(SUBSTITUTE(実質収支比率等に係る経年分析!F$49,"▲","-"))),ROUND(VALUE(SUBSTITUTE(実質収支比率等に係る経年分析!F$49,"▲","-")),2),NA())</f>
        <v>-0.28999999999999998</v>
      </c>
      <c r="C21" s="157">
        <f>IF(ISNUMBER(VALUE(SUBSTITUTE(実質収支比率等に係る経年分析!G$49,"▲","-"))),ROUND(VALUE(SUBSTITUTE(実質収支比率等に係る経年分析!G$49,"▲","-")),2),NA())</f>
        <v>2.39</v>
      </c>
      <c r="D21" s="157">
        <f>IF(ISNUMBER(VALUE(SUBSTITUTE(実質収支比率等に係る経年分析!H$49,"▲","-"))),ROUND(VALUE(SUBSTITUTE(実質収支比率等に係る経年分析!H$49,"▲","-")),2),NA())</f>
        <v>1.67</v>
      </c>
      <c r="E21" s="157">
        <f>IF(ISNUMBER(VALUE(SUBSTITUTE(実質収支比率等に係る経年分析!I$49,"▲","-"))),ROUND(VALUE(SUBSTITUTE(実質収支比率等に係る経年分析!I$49,"▲","-")),2),NA())</f>
        <v>-0.26</v>
      </c>
      <c r="F21" s="157">
        <f>IF(ISNUMBER(VALUE(SUBSTITUTE(実質収支比率等に係る経年分析!J$49,"▲","-"))),ROUND(VALUE(SUBSTITUTE(実質収支比率等に係る経年分析!J$49,"▲","-")),2),NA())</f>
        <v>-1.94</v>
      </c>
    </row>
    <row r="24" spans="1:11" x14ac:dyDescent="0.15">
      <c r="A24" s="127" t="s">
        <v>55</v>
      </c>
    </row>
    <row r="25" spans="1:11" x14ac:dyDescent="0.15">
      <c r="A25" s="158"/>
      <c r="B25" s="158" t="str">
        <f>連結実質赤字比率に係る赤字・黒字の構成分析!F$33</f>
        <v>R02</v>
      </c>
      <c r="C25" s="158"/>
      <c r="D25" s="158" t="str">
        <f>連結実質赤字比率に係る赤字・黒字の構成分析!G$33</f>
        <v>R03</v>
      </c>
      <c r="E25" s="158"/>
      <c r="F25" s="158" t="str">
        <f>連結実質赤字比率に係る赤字・黒字の構成分析!H$33</f>
        <v>R04</v>
      </c>
      <c r="G25" s="158"/>
      <c r="H25" s="158" t="str">
        <f>連結実質赤字比率に係る赤字・黒字の構成分析!I$33</f>
        <v>R05</v>
      </c>
      <c r="I25" s="158"/>
      <c r="J25" s="158" t="str">
        <f>連結実質赤字比率に係る赤字・黒字の構成分析!J$33</f>
        <v>R06</v>
      </c>
      <c r="K25" s="158"/>
    </row>
    <row r="26" spans="1:11" x14ac:dyDescent="0.15">
      <c r="A26" s="158"/>
      <c r="B26" s="158" t="s">
        <v>56</v>
      </c>
      <c r="C26" s="158" t="s">
        <v>57</v>
      </c>
      <c r="D26" s="158" t="s">
        <v>56</v>
      </c>
      <c r="E26" s="158" t="s">
        <v>57</v>
      </c>
      <c r="F26" s="158" t="s">
        <v>56</v>
      </c>
      <c r="G26" s="158" t="s">
        <v>57</v>
      </c>
      <c r="H26" s="158" t="s">
        <v>56</v>
      </c>
      <c r="I26" s="158" t="s">
        <v>57</v>
      </c>
      <c r="J26" s="158" t="s">
        <v>56</v>
      </c>
      <c r="K26" s="158" t="s">
        <v>57</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0.16</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0.42</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0.28999999999999998</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0.13</v>
      </c>
      <c r="J27" s="158" t="e">
        <f>IF(ROUND(VALUE(SUBSTITUTE(連結実質赤字比率に係る赤字・黒字の構成分析!J$43,"▲", "-")), 2) &lt; 0, ABS(ROUND(VALUE(SUBSTITUTE(連結実質赤字比率に係る赤字・黒字の構成分析!J$43,"▲", "-")), 2)), NA())</f>
        <v>#N/A</v>
      </c>
      <c r="K27" s="158">
        <f>IF(ROUND(VALUE(SUBSTITUTE(連結実質赤字比率に係る赤字・黒字の構成分析!J$43,"▲", "-")), 2) &gt;= 0, ABS(ROUND(VALUE(SUBSTITUTE(連結実質赤字比率に係る赤字・黒字の構成分析!J$43,"▲", "-")), 2)), NA())</f>
        <v>0.13</v>
      </c>
    </row>
    <row r="28" spans="1:11" x14ac:dyDescent="0.15">
      <c r="A28" s="158" t="str">
        <f>IF(連結実質赤字比率に係る赤字・黒字の構成分析!C$42="",NA(),連結実質赤字比率に係る赤字・黒字の構成分析!C$42)</f>
        <v>その他会計（赤字）</v>
      </c>
      <c r="B28" s="158">
        <f>IF(ROUND(VALUE(SUBSTITUTE(連結実質赤字比率に係る赤字・黒字の構成分析!F$42,"▲", "-")), 2) &lt; 0, ABS(ROUND(VALUE(SUBSTITUTE(連結実質赤字比率に係る赤字・黒字の構成分析!F$42,"▲", "-")), 2)), NA())</f>
        <v>2.96</v>
      </c>
      <c r="C28" s="158" t="e">
        <f>IF(ROUND(VALUE(SUBSTITUTE(連結実質赤字比率に係る赤字・黒字の構成分析!F$42,"▲", "-")), 2) &gt;= 0, ABS(ROUND(VALUE(SUBSTITUTE(連結実質赤字比率に係る赤字・黒字の構成分析!F$42,"▲", "-")), 2)), NA())</f>
        <v>#N/A</v>
      </c>
      <c r="D28" s="158">
        <f>IF(ROUND(VALUE(SUBSTITUTE(連結実質赤字比率に係る赤字・黒字の構成分析!G$42,"▲", "-")), 2) &lt; 0, ABS(ROUND(VALUE(SUBSTITUTE(連結実質赤字比率に係る赤字・黒字の構成分析!G$42,"▲", "-")), 2)), NA())</f>
        <v>1.19</v>
      </c>
      <c r="E28" s="158" t="e">
        <f>IF(ROUND(VALUE(SUBSTITUTE(連結実質赤字比率に係る赤字・黒字の構成分析!G$42,"▲", "-")), 2) &gt;= 0, ABS(ROUND(VALUE(SUBSTITUTE(連結実質赤字比率に係る赤字・黒字の構成分析!G$42,"▲", "-")), 2)), NA())</f>
        <v>#N/A</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str">
        <f>IF(連結実質赤字比率に係る赤字・黒字の構成分析!C$41="",NA(),連結実質赤字比率に係る赤字・黒字の構成分析!C$41)</f>
        <v>京都市後期高齢者医療特別会計</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0.2</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0.19</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0.2</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0.19</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0.22</v>
      </c>
    </row>
    <row r="30" spans="1:11" x14ac:dyDescent="0.15">
      <c r="A30" s="158" t="str">
        <f>IF(連結実質赤字比率に係る赤字・黒字の構成分析!C$40="",NA(),連結実質赤字比率に係る赤字・黒字の構成分析!C$40)</f>
        <v>京都市土地区画整理事業特別会計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0.05</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7.0000000000000007E-2</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0.24</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0.26</v>
      </c>
    </row>
    <row r="31" spans="1:11" x14ac:dyDescent="0.15">
      <c r="A31" s="158" t="str">
        <f>IF(連結実質赤字比率に係る赤字・黒字の構成分析!C$39="",NA(),連結実質赤字比率に係る赤字・黒字の構成分析!C$39)</f>
        <v>京都市国民健康保険事業特別会計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0.86</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0.42</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0.67</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0.17</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0.46</v>
      </c>
    </row>
    <row r="32" spans="1:11" x14ac:dyDescent="0.15">
      <c r="A32" s="158" t="str">
        <f>IF(連結実質赤字比率に係る赤字・黒字の構成分析!C$38="",NA(),連結実質赤字比率に係る赤字・黒字の構成分析!C$38)</f>
        <v>京都市介護保険事業特別会計</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0.47</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0.76</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1.05</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0.62</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0.67</v>
      </c>
    </row>
    <row r="33" spans="1:16" x14ac:dyDescent="0.15">
      <c r="A33" s="158" t="str">
        <f>IF(連結実質赤字比率に係る赤字・黒字の構成分析!C$37="",NA(),連結実質赤字比率に係る赤字・黒字の構成分析!C$37)</f>
        <v>京都市自動車運送事業特別会計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0.61</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0</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0</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0.31</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0.7</v>
      </c>
    </row>
    <row r="34" spans="1:16" x14ac:dyDescent="0.15">
      <c r="A34" s="158" t="str">
        <f>IF(連結実質赤字比率に係る赤字・黒字の構成分析!C$36="",NA(),連結実質赤字比率に係る赤字・黒字の構成分析!C$36)</f>
        <v>一般会計</v>
      </c>
      <c r="B34" s="158">
        <f>IF(ROUND(VALUE(SUBSTITUTE(連結実質赤字比率に係る赤字・黒字の構成分析!F$36,"▲", "-")), 2) &lt; 0, ABS(ROUND(VALUE(SUBSTITUTE(連結実質赤字比率に係る赤字・黒字の構成分析!F$36,"▲", "-")), 2)), NA())</f>
        <v>7.0000000000000007E-2</v>
      </c>
      <c r="C34" s="158" t="e">
        <f>IF(ROUND(VALUE(SUBSTITUTE(連結実質赤字比率に係る赤字・黒字の構成分析!F$36,"▲", "-")), 2) &gt;= 0, ABS(ROUND(VALUE(SUBSTITUTE(連結実質赤字比率に係る赤字・黒字の構成分析!F$36,"▲", "-")), 2)), NA())</f>
        <v>#N/A</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0.09</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1.86</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2.0299999999999998</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1.35</v>
      </c>
    </row>
    <row r="35" spans="1:16" x14ac:dyDescent="0.15">
      <c r="A35" s="158" t="str">
        <f>IF(連結実質赤字比率に係る赤字・黒字の構成分析!C$35="",NA(),連結実質赤字比率に係る赤字・黒字の構成分析!C$35)</f>
        <v>京都市水道事業特別会計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1.37</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1.55</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1.71</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1.64</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1.74</v>
      </c>
    </row>
    <row r="36" spans="1:16" x14ac:dyDescent="0.15">
      <c r="A36" s="158" t="str">
        <f>IF(連結実質赤字比率に係る赤字・黒字の構成分析!C$34="",NA(),連結実質赤字比率に係る赤字・黒字の構成分析!C$34)</f>
        <v>京都市公共下水道事業特別会計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1.42</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1.54</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1.1599999999999999</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2.2999999999999998</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3.56</v>
      </c>
    </row>
    <row r="39" spans="1:16" x14ac:dyDescent="0.15">
      <c r="A39" s="127" t="s">
        <v>58</v>
      </c>
    </row>
    <row r="40" spans="1:16" x14ac:dyDescent="0.15">
      <c r="A40" s="159"/>
      <c r="B40" s="159" t="str">
        <f>'実質公債費比率（分子）の構造'!K$44</f>
        <v>R02</v>
      </c>
      <c r="C40" s="159"/>
      <c r="D40" s="159"/>
      <c r="E40" s="159" t="str">
        <f>'実質公債費比率（分子）の構造'!L$44</f>
        <v>R03</v>
      </c>
      <c r="F40" s="159"/>
      <c r="G40" s="159"/>
      <c r="H40" s="159" t="str">
        <f>'実質公債費比率（分子）の構造'!M$44</f>
        <v>R04</v>
      </c>
      <c r="I40" s="159"/>
      <c r="J40" s="159"/>
      <c r="K40" s="159" t="str">
        <f>'実質公債費比率（分子）の構造'!N$44</f>
        <v>R05</v>
      </c>
      <c r="L40" s="159"/>
      <c r="M40" s="159"/>
      <c r="N40" s="159" t="str">
        <f>'実質公債費比率（分子）の構造'!O$44</f>
        <v>R06</v>
      </c>
      <c r="O40" s="159"/>
      <c r="P40" s="159"/>
    </row>
    <row r="41" spans="1:16" x14ac:dyDescent="0.15">
      <c r="A41" s="159"/>
      <c r="B41" s="159" t="s">
        <v>59</v>
      </c>
      <c r="C41" s="159"/>
      <c r="D41" s="159" t="s">
        <v>60</v>
      </c>
      <c r="E41" s="159" t="s">
        <v>59</v>
      </c>
      <c r="F41" s="159"/>
      <c r="G41" s="159" t="s">
        <v>60</v>
      </c>
      <c r="H41" s="159" t="s">
        <v>59</v>
      </c>
      <c r="I41" s="159"/>
      <c r="J41" s="159" t="s">
        <v>60</v>
      </c>
      <c r="K41" s="159" t="s">
        <v>59</v>
      </c>
      <c r="L41" s="159"/>
      <c r="M41" s="159" t="s">
        <v>60</v>
      </c>
      <c r="N41" s="159" t="s">
        <v>59</v>
      </c>
      <c r="O41" s="159"/>
      <c r="P41" s="159" t="s">
        <v>60</v>
      </c>
    </row>
    <row r="42" spans="1:16" x14ac:dyDescent="0.15">
      <c r="A42" s="159" t="s">
        <v>61</v>
      </c>
      <c r="B42" s="159"/>
      <c r="C42" s="159"/>
      <c r="D42" s="159">
        <f>'実質公債費比率（分子）の構造'!K$52</f>
        <v>79805</v>
      </c>
      <c r="E42" s="159"/>
      <c r="F42" s="159"/>
      <c r="G42" s="159">
        <f>'実質公債費比率（分子）の構造'!L$52</f>
        <v>78770</v>
      </c>
      <c r="H42" s="159"/>
      <c r="I42" s="159"/>
      <c r="J42" s="159">
        <f>'実質公債費比率（分子）の構造'!M$52</f>
        <v>80216</v>
      </c>
      <c r="K42" s="159"/>
      <c r="L42" s="159"/>
      <c r="M42" s="159">
        <f>'実質公債費比率（分子）の構造'!N$52</f>
        <v>79806</v>
      </c>
      <c r="N42" s="159"/>
      <c r="O42" s="159"/>
      <c r="P42" s="159">
        <f>'実質公債費比率（分子）の構造'!O$52</f>
        <v>76891</v>
      </c>
    </row>
    <row r="43" spans="1:16" x14ac:dyDescent="0.15">
      <c r="A43" s="159" t="s">
        <v>16</v>
      </c>
      <c r="B43" s="159">
        <f>'実質公債費比率（分子）の構造'!K$51</f>
        <v>0</v>
      </c>
      <c r="C43" s="159"/>
      <c r="D43" s="159"/>
      <c r="E43" s="159">
        <f>'実質公債費比率（分子）の構造'!L$51</f>
        <v>4</v>
      </c>
      <c r="F43" s="159"/>
      <c r="G43" s="159"/>
      <c r="H43" s="159" t="str">
        <f>'実質公債費比率（分子）の構造'!M$51</f>
        <v>-</v>
      </c>
      <c r="I43" s="159"/>
      <c r="J43" s="159"/>
      <c r="K43" s="159" t="str">
        <f>'実質公債費比率（分子）の構造'!N$51</f>
        <v>-</v>
      </c>
      <c r="L43" s="159"/>
      <c r="M43" s="159"/>
      <c r="N43" s="159" t="str">
        <f>'実質公債費比率（分子）の構造'!O$51</f>
        <v>-</v>
      </c>
      <c r="O43" s="159"/>
      <c r="P43" s="159"/>
    </row>
    <row r="44" spans="1:16" x14ac:dyDescent="0.15">
      <c r="A44" s="159" t="s">
        <v>62</v>
      </c>
      <c r="B44" s="159">
        <f>'実質公債費比率（分子）の構造'!K$50</f>
        <v>657</v>
      </c>
      <c r="C44" s="159"/>
      <c r="D44" s="159"/>
      <c r="E44" s="159">
        <f>'実質公債費比率（分子）の構造'!L$50</f>
        <v>770</v>
      </c>
      <c r="F44" s="159"/>
      <c r="G44" s="159"/>
      <c r="H44" s="159">
        <f>'実質公債費比率（分子）の構造'!M$50</f>
        <v>658</v>
      </c>
      <c r="I44" s="159"/>
      <c r="J44" s="159"/>
      <c r="K44" s="159">
        <f>'実質公債費比率（分子）の構造'!N$50</f>
        <v>673</v>
      </c>
      <c r="L44" s="159"/>
      <c r="M44" s="159"/>
      <c r="N44" s="159">
        <f>'実質公債費比率（分子）の構造'!O$50</f>
        <v>322</v>
      </c>
      <c r="O44" s="159"/>
      <c r="P44" s="159"/>
    </row>
    <row r="45" spans="1:16" x14ac:dyDescent="0.15">
      <c r="A45" s="159" t="s">
        <v>63</v>
      </c>
      <c r="B45" s="159" t="str">
        <f>'実質公債費比率（分子）の構造'!K$49</f>
        <v>-</v>
      </c>
      <c r="C45" s="159"/>
      <c r="D45" s="159"/>
      <c r="E45" s="159" t="str">
        <f>'実質公債費比率（分子）の構造'!L$49</f>
        <v>-</v>
      </c>
      <c r="F45" s="159"/>
      <c r="G45" s="159"/>
      <c r="H45" s="159" t="str">
        <f>'実質公債費比率（分子）の構造'!M$49</f>
        <v>-</v>
      </c>
      <c r="I45" s="159"/>
      <c r="J45" s="159"/>
      <c r="K45" s="159" t="str">
        <f>'実質公債費比率（分子）の構造'!N$49</f>
        <v>-</v>
      </c>
      <c r="L45" s="159"/>
      <c r="M45" s="159"/>
      <c r="N45" s="159" t="str">
        <f>'実質公債費比率（分子）の構造'!O$49</f>
        <v>-</v>
      </c>
      <c r="O45" s="159"/>
      <c r="P45" s="159"/>
    </row>
    <row r="46" spans="1:16" x14ac:dyDescent="0.15">
      <c r="A46" s="159" t="s">
        <v>64</v>
      </c>
      <c r="B46" s="159">
        <f>'実質公債費比率（分子）の構造'!K$48</f>
        <v>19111</v>
      </c>
      <c r="C46" s="159"/>
      <c r="D46" s="159"/>
      <c r="E46" s="159">
        <f>'実質公債費比率（分子）の構造'!L$48</f>
        <v>18659</v>
      </c>
      <c r="F46" s="159"/>
      <c r="G46" s="159"/>
      <c r="H46" s="159">
        <f>'実質公債費比率（分子）の構造'!M$48</f>
        <v>18227</v>
      </c>
      <c r="I46" s="159"/>
      <c r="J46" s="159"/>
      <c r="K46" s="159">
        <f>'実質公債費比率（分子）の構造'!N$48</f>
        <v>18743</v>
      </c>
      <c r="L46" s="159"/>
      <c r="M46" s="159"/>
      <c r="N46" s="159">
        <f>'実質公債費比率（分子）の構造'!O$48</f>
        <v>18622</v>
      </c>
      <c r="O46" s="159"/>
      <c r="P46" s="159"/>
    </row>
    <row r="47" spans="1:16" x14ac:dyDescent="0.15">
      <c r="A47" s="159" t="s">
        <v>12</v>
      </c>
      <c r="B47" s="159">
        <f>'実質公債費比率（分子）の構造'!K$47</f>
        <v>46050</v>
      </c>
      <c r="C47" s="159"/>
      <c r="D47" s="159"/>
      <c r="E47" s="159">
        <f>'実質公債費比率（分子）の構造'!L$47</f>
        <v>47479</v>
      </c>
      <c r="F47" s="159"/>
      <c r="G47" s="159"/>
      <c r="H47" s="159">
        <f>'実質公債費比率（分子）の構造'!M$47</f>
        <v>48811</v>
      </c>
      <c r="I47" s="159"/>
      <c r="J47" s="159"/>
      <c r="K47" s="159">
        <f>'実質公債費比率（分子）の構造'!N$47</f>
        <v>50446</v>
      </c>
      <c r="L47" s="159"/>
      <c r="M47" s="159"/>
      <c r="N47" s="159">
        <f>'実質公債費比率（分子）の構造'!O$47</f>
        <v>52046</v>
      </c>
      <c r="O47" s="159"/>
      <c r="P47" s="159"/>
    </row>
    <row r="48" spans="1:16" x14ac:dyDescent="0.15">
      <c r="A48" s="159" t="s">
        <v>65</v>
      </c>
      <c r="B48" s="159">
        <f>'実質公債費比率（分子）の構造'!K$46</f>
        <v>9646</v>
      </c>
      <c r="C48" s="159"/>
      <c r="D48" s="159"/>
      <c r="E48" s="159">
        <f>'実質公債費比率（分子）の構造'!L$46</f>
        <v>9794</v>
      </c>
      <c r="F48" s="159"/>
      <c r="G48" s="159"/>
      <c r="H48" s="159">
        <f>'実質公債費比率（分子）の構造'!M$46</f>
        <v>8010</v>
      </c>
      <c r="I48" s="159"/>
      <c r="J48" s="159"/>
      <c r="K48" s="159">
        <f>'実質公債費比率（分子）の構造'!N$46</f>
        <v>8794</v>
      </c>
      <c r="L48" s="159"/>
      <c r="M48" s="159"/>
      <c r="N48" s="159">
        <f>'実質公債費比率（分子）の構造'!O$46</f>
        <v>10348</v>
      </c>
      <c r="O48" s="159"/>
      <c r="P48" s="159"/>
    </row>
    <row r="49" spans="1:16" x14ac:dyDescent="0.15">
      <c r="A49" s="159" t="s">
        <v>66</v>
      </c>
      <c r="B49" s="159">
        <f>'実質公債費比率（分子）の構造'!K$45</f>
        <v>46755</v>
      </c>
      <c r="C49" s="159"/>
      <c r="D49" s="159"/>
      <c r="E49" s="159">
        <f>'実質公債費比率（分子）の構造'!L$45</f>
        <v>47258</v>
      </c>
      <c r="F49" s="159"/>
      <c r="G49" s="159"/>
      <c r="H49" s="159">
        <f>'実質公債費比率（分子）の構造'!M$45</f>
        <v>46611</v>
      </c>
      <c r="I49" s="159"/>
      <c r="J49" s="159"/>
      <c r="K49" s="159">
        <f>'実質公債費比率（分子）の構造'!N$45</f>
        <v>43936</v>
      </c>
      <c r="L49" s="159"/>
      <c r="M49" s="159"/>
      <c r="N49" s="159">
        <f>'実質公債費比率（分子）の構造'!O$45</f>
        <v>43713</v>
      </c>
      <c r="O49" s="159"/>
      <c r="P49" s="159"/>
    </row>
    <row r="50" spans="1:16" x14ac:dyDescent="0.15">
      <c r="A50" s="159" t="s">
        <v>67</v>
      </c>
      <c r="B50" s="159" t="e">
        <f>NA()</f>
        <v>#N/A</v>
      </c>
      <c r="C50" s="159">
        <f>IF(ISNUMBER('実質公債費比率（分子）の構造'!K$53),'実質公債費比率（分子）の構造'!K$53,NA())</f>
        <v>42414</v>
      </c>
      <c r="D50" s="159" t="e">
        <f>NA()</f>
        <v>#N/A</v>
      </c>
      <c r="E50" s="159" t="e">
        <f>NA()</f>
        <v>#N/A</v>
      </c>
      <c r="F50" s="159">
        <f>IF(ISNUMBER('実質公債費比率（分子）の構造'!L$53),'実質公債費比率（分子）の構造'!L$53,NA())</f>
        <v>45194</v>
      </c>
      <c r="G50" s="159" t="e">
        <f>NA()</f>
        <v>#N/A</v>
      </c>
      <c r="H50" s="159" t="e">
        <f>NA()</f>
        <v>#N/A</v>
      </c>
      <c r="I50" s="159">
        <f>IF(ISNUMBER('実質公債費比率（分子）の構造'!M$53),'実質公債費比率（分子）の構造'!M$53,NA())</f>
        <v>42101</v>
      </c>
      <c r="J50" s="159" t="e">
        <f>NA()</f>
        <v>#N/A</v>
      </c>
      <c r="K50" s="159" t="e">
        <f>NA()</f>
        <v>#N/A</v>
      </c>
      <c r="L50" s="159">
        <f>IF(ISNUMBER('実質公債費比率（分子）の構造'!N$53),'実質公債費比率（分子）の構造'!N$53,NA())</f>
        <v>42786</v>
      </c>
      <c r="M50" s="159" t="e">
        <f>NA()</f>
        <v>#N/A</v>
      </c>
      <c r="N50" s="159" t="e">
        <f>NA()</f>
        <v>#N/A</v>
      </c>
      <c r="O50" s="159">
        <f>IF(ISNUMBER('実質公債費比率（分子）の構造'!O$53),'実質公債費比率（分子）の構造'!O$53,NA())</f>
        <v>48160</v>
      </c>
      <c r="P50" s="159" t="e">
        <f>NA()</f>
        <v>#N/A</v>
      </c>
    </row>
    <row r="53" spans="1:16" x14ac:dyDescent="0.15">
      <c r="A53" s="127" t="s">
        <v>68</v>
      </c>
    </row>
    <row r="54" spans="1:16" x14ac:dyDescent="0.15">
      <c r="A54" s="158"/>
      <c r="B54" s="158" t="str">
        <f>'将来負担比率（分子）の構造'!I$40</f>
        <v>R02</v>
      </c>
      <c r="C54" s="158"/>
      <c r="D54" s="158"/>
      <c r="E54" s="158" t="str">
        <f>'将来負担比率（分子）の構造'!J$40</f>
        <v>R03</v>
      </c>
      <c r="F54" s="158"/>
      <c r="G54" s="158"/>
      <c r="H54" s="158" t="str">
        <f>'将来負担比率（分子）の構造'!K$40</f>
        <v>R04</v>
      </c>
      <c r="I54" s="158"/>
      <c r="J54" s="158"/>
      <c r="K54" s="158" t="str">
        <f>'将来負担比率（分子）の構造'!L$40</f>
        <v>R05</v>
      </c>
      <c r="L54" s="158"/>
      <c r="M54" s="158"/>
      <c r="N54" s="158" t="str">
        <f>'将来負担比率（分子）の構造'!M$40</f>
        <v>R06</v>
      </c>
      <c r="O54" s="158"/>
      <c r="P54" s="158"/>
    </row>
    <row r="55" spans="1:16" x14ac:dyDescent="0.15">
      <c r="A55" s="158"/>
      <c r="B55" s="158" t="s">
        <v>69</v>
      </c>
      <c r="C55" s="158"/>
      <c r="D55" s="158" t="s">
        <v>70</v>
      </c>
      <c r="E55" s="158" t="s">
        <v>69</v>
      </c>
      <c r="F55" s="158"/>
      <c r="G55" s="158" t="s">
        <v>70</v>
      </c>
      <c r="H55" s="158" t="s">
        <v>69</v>
      </c>
      <c r="I55" s="158"/>
      <c r="J55" s="158" t="s">
        <v>70</v>
      </c>
      <c r="K55" s="158" t="s">
        <v>69</v>
      </c>
      <c r="L55" s="158"/>
      <c r="M55" s="158" t="s">
        <v>70</v>
      </c>
      <c r="N55" s="158" t="s">
        <v>69</v>
      </c>
      <c r="O55" s="158"/>
      <c r="P55" s="158" t="s">
        <v>70</v>
      </c>
    </row>
    <row r="56" spans="1:16" x14ac:dyDescent="0.15">
      <c r="A56" s="158" t="s">
        <v>43</v>
      </c>
      <c r="B56" s="158"/>
      <c r="C56" s="158"/>
      <c r="D56" s="158">
        <f>'将来負担比率（分子）の構造'!I$52</f>
        <v>728306</v>
      </c>
      <c r="E56" s="158"/>
      <c r="F56" s="158"/>
      <c r="G56" s="158">
        <f>'将来負担比率（分子）の構造'!J$52</f>
        <v>732036</v>
      </c>
      <c r="H56" s="158"/>
      <c r="I56" s="158"/>
      <c r="J56" s="158">
        <f>'将来負担比率（分子）の構造'!K$52</f>
        <v>722521</v>
      </c>
      <c r="K56" s="158"/>
      <c r="L56" s="158"/>
      <c r="M56" s="158">
        <f>'将来負担比率（分子）の構造'!L$52</f>
        <v>708478</v>
      </c>
      <c r="N56" s="158"/>
      <c r="O56" s="158"/>
      <c r="P56" s="158">
        <f>'将来負担比率（分子）の構造'!M$52</f>
        <v>683472</v>
      </c>
    </row>
    <row r="57" spans="1:16" x14ac:dyDescent="0.15">
      <c r="A57" s="158" t="s">
        <v>42</v>
      </c>
      <c r="B57" s="158"/>
      <c r="C57" s="158"/>
      <c r="D57" s="158">
        <f>'将来負担比率（分子）の構造'!I$51</f>
        <v>316059</v>
      </c>
      <c r="E57" s="158"/>
      <c r="F57" s="158"/>
      <c r="G57" s="158">
        <f>'将来負担比率（分子）の構造'!J$51</f>
        <v>319858</v>
      </c>
      <c r="H57" s="158"/>
      <c r="I57" s="158"/>
      <c r="J57" s="158">
        <f>'将来負担比率（分子）の構造'!K$51</f>
        <v>392959</v>
      </c>
      <c r="K57" s="158"/>
      <c r="L57" s="158"/>
      <c r="M57" s="158">
        <f>'将来負担比率（分子）の構造'!L$51</f>
        <v>381775</v>
      </c>
      <c r="N57" s="158"/>
      <c r="O57" s="158"/>
      <c r="P57" s="158">
        <f>'将来負担比率（分子）の構造'!M$51</f>
        <v>372282</v>
      </c>
    </row>
    <row r="58" spans="1:16" x14ac:dyDescent="0.15">
      <c r="A58" s="158" t="s">
        <v>41</v>
      </c>
      <c r="B58" s="158"/>
      <c r="C58" s="158"/>
      <c r="D58" s="158">
        <f>'将来負担比率（分子）の構造'!I$50</f>
        <v>166251</v>
      </c>
      <c r="E58" s="158"/>
      <c r="F58" s="158"/>
      <c r="G58" s="158">
        <f>'将来負担比率（分子）の構造'!J$50</f>
        <v>212624</v>
      </c>
      <c r="H58" s="158"/>
      <c r="I58" s="158"/>
      <c r="J58" s="158">
        <f>'将来負担比率（分子）の構造'!K$50</f>
        <v>231814</v>
      </c>
      <c r="K58" s="158"/>
      <c r="L58" s="158"/>
      <c r="M58" s="158">
        <f>'将来負担比率（分子）の構造'!L$50</f>
        <v>262669</v>
      </c>
      <c r="N58" s="158"/>
      <c r="O58" s="158"/>
      <c r="P58" s="158">
        <f>'将来負担比率（分子）の構造'!M$50</f>
        <v>276897</v>
      </c>
    </row>
    <row r="59" spans="1:16" x14ac:dyDescent="0.15">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36</v>
      </c>
      <c r="B61" s="158">
        <f>'将来負担比率（分子）の構造'!I$46</f>
        <v>3882</v>
      </c>
      <c r="C61" s="158"/>
      <c r="D61" s="158"/>
      <c r="E61" s="158">
        <f>'将来負担比率（分子）の構造'!J$46</f>
        <v>1978</v>
      </c>
      <c r="F61" s="158"/>
      <c r="G61" s="158"/>
      <c r="H61" s="158">
        <f>'将来負担比率（分子）の構造'!K$46</f>
        <v>737</v>
      </c>
      <c r="I61" s="158"/>
      <c r="J61" s="158"/>
      <c r="K61" s="158">
        <f>'将来負担比率（分子）の構造'!L$46</f>
        <v>2909</v>
      </c>
      <c r="L61" s="158"/>
      <c r="M61" s="158"/>
      <c r="N61" s="158">
        <f>'将来負担比率（分子）の構造'!M$46</f>
        <v>4326</v>
      </c>
      <c r="O61" s="158"/>
      <c r="P61" s="158"/>
    </row>
    <row r="62" spans="1:16" x14ac:dyDescent="0.15">
      <c r="A62" s="158" t="s">
        <v>35</v>
      </c>
      <c r="B62" s="158">
        <f>'将来負担比率（分子）の構造'!I$45</f>
        <v>97000</v>
      </c>
      <c r="C62" s="158"/>
      <c r="D62" s="158"/>
      <c r="E62" s="158">
        <f>'将来負担比率（分子）の構造'!J$45</f>
        <v>94968</v>
      </c>
      <c r="F62" s="158"/>
      <c r="G62" s="158"/>
      <c r="H62" s="158">
        <f>'将来負担比率（分子）の構造'!K$45</f>
        <v>92247</v>
      </c>
      <c r="I62" s="158"/>
      <c r="J62" s="158"/>
      <c r="K62" s="158">
        <f>'将来負担比率（分子）の構造'!L$45</f>
        <v>95392</v>
      </c>
      <c r="L62" s="158"/>
      <c r="M62" s="158"/>
      <c r="N62" s="158">
        <f>'将来負担比率（分子）の構造'!M$45</f>
        <v>99823</v>
      </c>
      <c r="O62" s="158"/>
      <c r="P62" s="158"/>
    </row>
    <row r="63" spans="1:16" x14ac:dyDescent="0.15">
      <c r="A63" s="158" t="s">
        <v>34</v>
      </c>
      <c r="B63" s="158" t="str">
        <f>'将来負担比率（分子）の構造'!I$44</f>
        <v>-</v>
      </c>
      <c r="C63" s="158"/>
      <c r="D63" s="158"/>
      <c r="E63" s="158" t="str">
        <f>'将来負担比率（分子）の構造'!J$44</f>
        <v>-</v>
      </c>
      <c r="F63" s="158"/>
      <c r="G63" s="158"/>
      <c r="H63" s="158" t="str">
        <f>'将来負担比率（分子）の構造'!K$44</f>
        <v>-</v>
      </c>
      <c r="I63" s="158"/>
      <c r="J63" s="158"/>
      <c r="K63" s="158" t="str">
        <f>'将来負担比率（分子）の構造'!L$44</f>
        <v>-</v>
      </c>
      <c r="L63" s="158"/>
      <c r="M63" s="158"/>
      <c r="N63" s="158" t="str">
        <f>'将来負担比率（分子）の構造'!M$44</f>
        <v>-</v>
      </c>
      <c r="O63" s="158"/>
      <c r="P63" s="158"/>
    </row>
    <row r="64" spans="1:16" x14ac:dyDescent="0.15">
      <c r="A64" s="158" t="s">
        <v>33</v>
      </c>
      <c r="B64" s="158">
        <f>'将来負担比率（分子）の構造'!I$43</f>
        <v>233769</v>
      </c>
      <c r="C64" s="158"/>
      <c r="D64" s="158"/>
      <c r="E64" s="158">
        <f>'将来負担比率（分子）の構造'!J$43</f>
        <v>242182</v>
      </c>
      <c r="F64" s="158"/>
      <c r="G64" s="158"/>
      <c r="H64" s="158">
        <f>'将来負担比率（分子）の構造'!K$43</f>
        <v>236872</v>
      </c>
      <c r="I64" s="158"/>
      <c r="J64" s="158"/>
      <c r="K64" s="158">
        <f>'将来負担比率（分子）の構造'!L$43</f>
        <v>233818</v>
      </c>
      <c r="L64" s="158"/>
      <c r="M64" s="158"/>
      <c r="N64" s="158">
        <f>'将来負担比率（分子）の構造'!M$43</f>
        <v>232395</v>
      </c>
      <c r="O64" s="158"/>
      <c r="P64" s="158"/>
    </row>
    <row r="65" spans="1:16" x14ac:dyDescent="0.15">
      <c r="A65" s="158" t="s">
        <v>32</v>
      </c>
      <c r="B65" s="158">
        <f>'将来負担比率（分子）の構造'!I$42</f>
        <v>8691</v>
      </c>
      <c r="C65" s="158"/>
      <c r="D65" s="158"/>
      <c r="E65" s="158">
        <f>'将来負担比率（分子）の構造'!J$42</f>
        <v>7924</v>
      </c>
      <c r="F65" s="158"/>
      <c r="G65" s="158"/>
      <c r="H65" s="158">
        <f>'将来負担比率（分子）の構造'!K$42</f>
        <v>7290</v>
      </c>
      <c r="I65" s="158"/>
      <c r="J65" s="158"/>
      <c r="K65" s="158">
        <f>'将来負担比率（分子）の構造'!L$42</f>
        <v>6017</v>
      </c>
      <c r="L65" s="158"/>
      <c r="M65" s="158"/>
      <c r="N65" s="158">
        <f>'将来負担比率（分子）の構造'!M$42</f>
        <v>4550</v>
      </c>
      <c r="O65" s="158"/>
      <c r="P65" s="158"/>
    </row>
    <row r="66" spans="1:16" x14ac:dyDescent="0.15">
      <c r="A66" s="158" t="s">
        <v>31</v>
      </c>
      <c r="B66" s="158">
        <f>'将来負担比率（分子）の構造'!I$41</f>
        <v>1548504</v>
      </c>
      <c r="C66" s="158"/>
      <c r="D66" s="158"/>
      <c r="E66" s="158">
        <f>'将来負担比率（分子）の構造'!J$41</f>
        <v>1550133</v>
      </c>
      <c r="F66" s="158"/>
      <c r="G66" s="158"/>
      <c r="H66" s="158">
        <f>'将来負担比率（分子）の構造'!K$41</f>
        <v>1545924</v>
      </c>
      <c r="I66" s="158"/>
      <c r="J66" s="158"/>
      <c r="K66" s="158">
        <f>'将来負担比率（分子）の構造'!L$41</f>
        <v>1530015</v>
      </c>
      <c r="L66" s="158"/>
      <c r="M66" s="158"/>
      <c r="N66" s="158">
        <f>'将来負担比率（分子）の構造'!M$41</f>
        <v>1492116</v>
      </c>
      <c r="O66" s="158"/>
      <c r="P66" s="158"/>
    </row>
    <row r="67" spans="1:16" x14ac:dyDescent="0.15">
      <c r="A67" s="158" t="s">
        <v>71</v>
      </c>
      <c r="B67" s="158" t="e">
        <f>NA()</f>
        <v>#N/A</v>
      </c>
      <c r="C67" s="158">
        <f>IF(ISNUMBER('将来負担比率（分子）の構造'!I$53), IF('将来負担比率（分子）の構造'!I$53 &lt; 0, 0, '将来負担比率（分子）の構造'!I$53), NA())</f>
        <v>681230</v>
      </c>
      <c r="D67" s="158" t="e">
        <f>NA()</f>
        <v>#N/A</v>
      </c>
      <c r="E67" s="158" t="e">
        <f>NA()</f>
        <v>#N/A</v>
      </c>
      <c r="F67" s="158">
        <f>IF(ISNUMBER('将来負担比率（分子）の構造'!J$53), IF('将来負担比率（分子）の構造'!J$53 &lt; 0, 0, '将来負担比率（分子）の構造'!J$53), NA())</f>
        <v>632669</v>
      </c>
      <c r="G67" s="158" t="e">
        <f>NA()</f>
        <v>#N/A</v>
      </c>
      <c r="H67" s="158" t="e">
        <f>NA()</f>
        <v>#N/A</v>
      </c>
      <c r="I67" s="158">
        <f>IF(ISNUMBER('将来負担比率（分子）の構造'!K$53), IF('将来負担比率（分子）の構造'!K$53 &lt; 0, 0, '将来負担比率（分子）の構造'!K$53), NA())</f>
        <v>535776</v>
      </c>
      <c r="J67" s="158" t="e">
        <f>NA()</f>
        <v>#N/A</v>
      </c>
      <c r="K67" s="158" t="e">
        <f>NA()</f>
        <v>#N/A</v>
      </c>
      <c r="L67" s="158">
        <f>IF(ISNUMBER('将来負担比率（分子）の構造'!L$53), IF('将来負担比率（分子）の構造'!L$53 &lt; 0, 0, '将来負担比率（分子）の構造'!L$53), NA())</f>
        <v>515228</v>
      </c>
      <c r="M67" s="158" t="e">
        <f>NA()</f>
        <v>#N/A</v>
      </c>
      <c r="N67" s="158" t="e">
        <f>NA()</f>
        <v>#N/A</v>
      </c>
      <c r="O67" s="158">
        <f>IF(ISNUMBER('将来負担比率（分子）の構造'!M$53), IF('将来負担比率（分子）の構造'!M$53 &lt; 0, 0, '将来負担比率（分子）の構造'!M$53), NA())</f>
        <v>500559</v>
      </c>
      <c r="P67" s="158" t="e">
        <f>NA()</f>
        <v>#N/A</v>
      </c>
    </row>
    <row r="70" spans="1:16" x14ac:dyDescent="0.15">
      <c r="A70" s="160" t="s">
        <v>72</v>
      </c>
      <c r="B70" s="160"/>
      <c r="C70" s="160"/>
      <c r="D70" s="160"/>
      <c r="E70" s="160"/>
      <c r="F70" s="160"/>
    </row>
    <row r="71" spans="1:16" x14ac:dyDescent="0.15">
      <c r="A71" s="161"/>
      <c r="B71" s="161" t="e">
        <f>#REF!</f>
        <v>#REF!</v>
      </c>
      <c r="C71" s="161" t="e">
        <f>#REF!</f>
        <v>#REF!</v>
      </c>
      <c r="D71" s="161" t="e">
        <f>#REF!</f>
        <v>#REF!</v>
      </c>
    </row>
    <row r="72" spans="1:16" x14ac:dyDescent="0.15">
      <c r="A72" s="161" t="s">
        <v>73</v>
      </c>
      <c r="B72" s="162" t="e">
        <f>#REF!</f>
        <v>#REF!</v>
      </c>
      <c r="C72" s="162" t="e">
        <f>#REF!</f>
        <v>#REF!</v>
      </c>
      <c r="D72" s="162" t="e">
        <f>#REF!</f>
        <v>#REF!</v>
      </c>
    </row>
    <row r="73" spans="1:16" x14ac:dyDescent="0.15">
      <c r="A73" s="161" t="s">
        <v>74</v>
      </c>
      <c r="B73" s="162" t="e">
        <f>#REF!</f>
        <v>#REF!</v>
      </c>
      <c r="C73" s="162" t="e">
        <f>#REF!</f>
        <v>#REF!</v>
      </c>
      <c r="D73" s="162" t="e">
        <f>#REF!</f>
        <v>#REF!</v>
      </c>
    </row>
    <row r="74" spans="1:16" x14ac:dyDescent="0.15">
      <c r="A74" s="161" t="s">
        <v>75</v>
      </c>
      <c r="B74" s="162" t="e">
        <f>#REF!</f>
        <v>#REF!</v>
      </c>
      <c r="C74" s="162" t="e">
        <f>#REF!</f>
        <v>#REF!</v>
      </c>
      <c r="D74" s="162" t="e">
        <f>#REF!</f>
        <v>#REF!</v>
      </c>
    </row>
  </sheetData>
  <sheetProtection algorithmName="SHA-512" hashValue="9T4FKZomJeWYhDnEbe0T5gVa5ZzT4tj1Tr1CxSrk66cvrCwjRMtoTwlrPCmsXb3HazIszsDo2yZOqJICpYokWQ==" saltValue="n5I4H6CGEejF8CNc4d8w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7" customWidth="1"/>
    <col min="2" max="2" width="2.375" style="197" customWidth="1"/>
    <col min="3" max="16" width="2.625" style="197" customWidth="1"/>
    <col min="17" max="17" width="2.375" style="197" customWidth="1"/>
    <col min="18" max="95" width="1.625" style="197" customWidth="1"/>
    <col min="96" max="133" width="1.625" style="209" customWidth="1"/>
    <col min="134" max="143" width="1.625" style="197" customWidth="1"/>
    <col min="144" max="16384" width="0" style="197" hidden="1"/>
  </cols>
  <sheetData>
    <row r="1" spans="2:143"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602" t="s">
        <v>202</v>
      </c>
      <c r="DI1" s="603"/>
      <c r="DJ1" s="603"/>
      <c r="DK1" s="603"/>
      <c r="DL1" s="603"/>
      <c r="DM1" s="603"/>
      <c r="DN1" s="604"/>
      <c r="DO1" s="197"/>
      <c r="DP1" s="602" t="s">
        <v>203</v>
      </c>
      <c r="DQ1" s="603"/>
      <c r="DR1" s="603"/>
      <c r="DS1" s="603"/>
      <c r="DT1" s="603"/>
      <c r="DU1" s="603"/>
      <c r="DV1" s="603"/>
      <c r="DW1" s="603"/>
      <c r="DX1" s="603"/>
      <c r="DY1" s="603"/>
      <c r="DZ1" s="603"/>
      <c r="EA1" s="603"/>
      <c r="EB1" s="603"/>
      <c r="EC1" s="604"/>
      <c r="ED1" s="196"/>
      <c r="EE1" s="196"/>
      <c r="EF1" s="196"/>
      <c r="EG1" s="196"/>
      <c r="EH1" s="196"/>
      <c r="EI1" s="196"/>
      <c r="EJ1" s="196"/>
      <c r="EK1" s="196"/>
      <c r="EL1" s="196"/>
      <c r="EM1" s="196"/>
    </row>
    <row r="2" spans="2:143" ht="22.5" customHeight="1" x14ac:dyDescent="0.15">
      <c r="B2" s="198" t="s">
        <v>204</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324261648</v>
      </c>
      <c r="S5" s="613"/>
      <c r="T5" s="613"/>
      <c r="U5" s="613"/>
      <c r="V5" s="613"/>
      <c r="W5" s="613"/>
      <c r="X5" s="613"/>
      <c r="Y5" s="614"/>
      <c r="Z5" s="615">
        <v>33.1</v>
      </c>
      <c r="AA5" s="615"/>
      <c r="AB5" s="615"/>
      <c r="AC5" s="615"/>
      <c r="AD5" s="616">
        <v>284600700</v>
      </c>
      <c r="AE5" s="616"/>
      <c r="AF5" s="616"/>
      <c r="AG5" s="616"/>
      <c r="AH5" s="616"/>
      <c r="AI5" s="616"/>
      <c r="AJ5" s="616"/>
      <c r="AK5" s="616"/>
      <c r="AL5" s="617">
        <v>66.2</v>
      </c>
      <c r="AM5" s="618"/>
      <c r="AN5" s="618"/>
      <c r="AO5" s="619"/>
      <c r="AP5" s="609" t="s">
        <v>216</v>
      </c>
      <c r="AQ5" s="610"/>
      <c r="AR5" s="610"/>
      <c r="AS5" s="610"/>
      <c r="AT5" s="610"/>
      <c r="AU5" s="610"/>
      <c r="AV5" s="610"/>
      <c r="AW5" s="610"/>
      <c r="AX5" s="610"/>
      <c r="AY5" s="610"/>
      <c r="AZ5" s="610"/>
      <c r="BA5" s="610"/>
      <c r="BB5" s="610"/>
      <c r="BC5" s="610"/>
      <c r="BD5" s="610"/>
      <c r="BE5" s="610"/>
      <c r="BF5" s="611"/>
      <c r="BG5" s="623">
        <v>282676318</v>
      </c>
      <c r="BH5" s="624"/>
      <c r="BI5" s="624"/>
      <c r="BJ5" s="624"/>
      <c r="BK5" s="624"/>
      <c r="BL5" s="624"/>
      <c r="BM5" s="624"/>
      <c r="BN5" s="625"/>
      <c r="BO5" s="626">
        <v>87.2</v>
      </c>
      <c r="BP5" s="626"/>
      <c r="BQ5" s="626"/>
      <c r="BR5" s="626"/>
      <c r="BS5" s="627">
        <v>6263174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3539055</v>
      </c>
      <c r="S6" s="624"/>
      <c r="T6" s="624"/>
      <c r="U6" s="624"/>
      <c r="V6" s="624"/>
      <c r="W6" s="624"/>
      <c r="X6" s="624"/>
      <c r="Y6" s="625"/>
      <c r="Z6" s="626">
        <v>0.4</v>
      </c>
      <c r="AA6" s="626"/>
      <c r="AB6" s="626"/>
      <c r="AC6" s="626"/>
      <c r="AD6" s="627">
        <v>3539055</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282676318</v>
      </c>
      <c r="BH6" s="624"/>
      <c r="BI6" s="624"/>
      <c r="BJ6" s="624"/>
      <c r="BK6" s="624"/>
      <c r="BL6" s="624"/>
      <c r="BM6" s="624"/>
      <c r="BN6" s="625"/>
      <c r="BO6" s="626">
        <v>87.2</v>
      </c>
      <c r="BP6" s="626"/>
      <c r="BQ6" s="626"/>
      <c r="BR6" s="626"/>
      <c r="BS6" s="627">
        <v>6263174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2055239</v>
      </c>
      <c r="CS6" s="624"/>
      <c r="CT6" s="624"/>
      <c r="CU6" s="624"/>
      <c r="CV6" s="624"/>
      <c r="CW6" s="624"/>
      <c r="CX6" s="624"/>
      <c r="CY6" s="625"/>
      <c r="CZ6" s="617">
        <v>0.2</v>
      </c>
      <c r="DA6" s="618"/>
      <c r="DB6" s="618"/>
      <c r="DC6" s="634"/>
      <c r="DD6" s="632">
        <v>98262</v>
      </c>
      <c r="DE6" s="624"/>
      <c r="DF6" s="624"/>
      <c r="DG6" s="624"/>
      <c r="DH6" s="624"/>
      <c r="DI6" s="624"/>
      <c r="DJ6" s="624"/>
      <c r="DK6" s="624"/>
      <c r="DL6" s="624"/>
      <c r="DM6" s="624"/>
      <c r="DN6" s="624"/>
      <c r="DO6" s="624"/>
      <c r="DP6" s="625"/>
      <c r="DQ6" s="632">
        <v>1900940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132097</v>
      </c>
      <c r="S7" s="624"/>
      <c r="T7" s="624"/>
      <c r="U7" s="624"/>
      <c r="V7" s="624"/>
      <c r="W7" s="624"/>
      <c r="X7" s="624"/>
      <c r="Y7" s="625"/>
      <c r="Z7" s="626">
        <v>0</v>
      </c>
      <c r="AA7" s="626"/>
      <c r="AB7" s="626"/>
      <c r="AC7" s="626"/>
      <c r="AD7" s="627">
        <v>132097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148341897</v>
      </c>
      <c r="BH7" s="624"/>
      <c r="BI7" s="624"/>
      <c r="BJ7" s="624"/>
      <c r="BK7" s="624"/>
      <c r="BL7" s="624"/>
      <c r="BM7" s="624"/>
      <c r="BN7" s="625"/>
      <c r="BO7" s="626">
        <v>45.7</v>
      </c>
      <c r="BP7" s="626"/>
      <c r="BQ7" s="626"/>
      <c r="BR7" s="626"/>
      <c r="BS7" s="627">
        <v>6263174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108974924</v>
      </c>
      <c r="CS7" s="624"/>
      <c r="CT7" s="624"/>
      <c r="CU7" s="624"/>
      <c r="CV7" s="624"/>
      <c r="CW7" s="624"/>
      <c r="CX7" s="624"/>
      <c r="CY7" s="625"/>
      <c r="CZ7" s="626">
        <v>11.2</v>
      </c>
      <c r="DA7" s="626"/>
      <c r="DB7" s="626"/>
      <c r="DC7" s="626"/>
      <c r="DD7" s="632">
        <v>12399053</v>
      </c>
      <c r="DE7" s="624"/>
      <c r="DF7" s="624"/>
      <c r="DG7" s="624"/>
      <c r="DH7" s="624"/>
      <c r="DI7" s="624"/>
      <c r="DJ7" s="624"/>
      <c r="DK7" s="624"/>
      <c r="DL7" s="624"/>
      <c r="DM7" s="624"/>
      <c r="DN7" s="624"/>
      <c r="DO7" s="624"/>
      <c r="DP7" s="625"/>
      <c r="DQ7" s="632">
        <v>70386181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2842338</v>
      </c>
      <c r="S8" s="624"/>
      <c r="T8" s="624"/>
      <c r="U8" s="624"/>
      <c r="V8" s="624"/>
      <c r="W8" s="624"/>
      <c r="X8" s="624"/>
      <c r="Y8" s="625"/>
      <c r="Z8" s="626">
        <v>0.3</v>
      </c>
      <c r="AA8" s="626"/>
      <c r="AB8" s="626"/>
      <c r="AC8" s="626"/>
      <c r="AD8" s="627">
        <v>2842338</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2041282</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366253863</v>
      </c>
      <c r="CS8" s="624"/>
      <c r="CT8" s="624"/>
      <c r="CU8" s="624"/>
      <c r="CV8" s="624"/>
      <c r="CW8" s="624"/>
      <c r="CX8" s="624"/>
      <c r="CY8" s="625"/>
      <c r="CZ8" s="626">
        <v>37.700000000000003</v>
      </c>
      <c r="DA8" s="626"/>
      <c r="DB8" s="626"/>
      <c r="DC8" s="626"/>
      <c r="DD8" s="632">
        <v>1693861</v>
      </c>
      <c r="DE8" s="624"/>
      <c r="DF8" s="624"/>
      <c r="DG8" s="624"/>
      <c r="DH8" s="624"/>
      <c r="DI8" s="624"/>
      <c r="DJ8" s="624"/>
      <c r="DK8" s="624"/>
      <c r="DL8" s="624"/>
      <c r="DM8" s="624"/>
      <c r="DN8" s="624"/>
      <c r="DO8" s="624"/>
      <c r="DP8" s="625"/>
      <c r="DQ8" s="632">
        <v>183676049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3536985</v>
      </c>
      <c r="S9" s="624"/>
      <c r="T9" s="624"/>
      <c r="U9" s="624"/>
      <c r="V9" s="624"/>
      <c r="W9" s="624"/>
      <c r="X9" s="624"/>
      <c r="Y9" s="625"/>
      <c r="Z9" s="626">
        <v>0.4</v>
      </c>
      <c r="AA9" s="626"/>
      <c r="AB9" s="626"/>
      <c r="AC9" s="626"/>
      <c r="AD9" s="627">
        <v>3536985</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115618676</v>
      </c>
      <c r="BH9" s="624"/>
      <c r="BI9" s="624"/>
      <c r="BJ9" s="624"/>
      <c r="BK9" s="624"/>
      <c r="BL9" s="624"/>
      <c r="BM9" s="624"/>
      <c r="BN9" s="625"/>
      <c r="BO9" s="626">
        <v>35.700000000000003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45979893</v>
      </c>
      <c r="CS9" s="624"/>
      <c r="CT9" s="624"/>
      <c r="CU9" s="624"/>
      <c r="CV9" s="624"/>
      <c r="CW9" s="624"/>
      <c r="CX9" s="624"/>
      <c r="CY9" s="625"/>
      <c r="CZ9" s="626">
        <v>4.7</v>
      </c>
      <c r="DA9" s="626"/>
      <c r="DB9" s="626"/>
      <c r="DC9" s="626"/>
      <c r="DD9" s="632">
        <v>2716829</v>
      </c>
      <c r="DE9" s="624"/>
      <c r="DF9" s="624"/>
      <c r="DG9" s="624"/>
      <c r="DH9" s="624"/>
      <c r="DI9" s="624"/>
      <c r="DJ9" s="624"/>
      <c r="DK9" s="624"/>
      <c r="DL9" s="624"/>
      <c r="DM9" s="624"/>
      <c r="DN9" s="624"/>
      <c r="DO9" s="624"/>
      <c r="DP9" s="625"/>
      <c r="DQ9" s="632">
        <v>32204209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v>338601</v>
      </c>
      <c r="S10" s="624"/>
      <c r="T10" s="624"/>
      <c r="U10" s="624"/>
      <c r="V10" s="624"/>
      <c r="W10" s="624"/>
      <c r="X10" s="624"/>
      <c r="Y10" s="625"/>
      <c r="Z10" s="626">
        <v>0</v>
      </c>
      <c r="AA10" s="626"/>
      <c r="AB10" s="626"/>
      <c r="AC10" s="626"/>
      <c r="AD10" s="627">
        <v>338601</v>
      </c>
      <c r="AE10" s="627"/>
      <c r="AF10" s="627"/>
      <c r="AG10" s="627"/>
      <c r="AH10" s="627"/>
      <c r="AI10" s="627"/>
      <c r="AJ10" s="627"/>
      <c r="AK10" s="627"/>
      <c r="AL10" s="628">
        <v>0.1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5780331</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28041</v>
      </c>
      <c r="CS10" s="624"/>
      <c r="CT10" s="624"/>
      <c r="CU10" s="624"/>
      <c r="CV10" s="624"/>
      <c r="CW10" s="624"/>
      <c r="CX10" s="624"/>
      <c r="CY10" s="625"/>
      <c r="CZ10" s="626">
        <v>0</v>
      </c>
      <c r="DA10" s="626"/>
      <c r="DB10" s="626"/>
      <c r="DC10" s="626"/>
      <c r="DD10" s="632">
        <v>60</v>
      </c>
      <c r="DE10" s="624"/>
      <c r="DF10" s="624"/>
      <c r="DG10" s="624"/>
      <c r="DH10" s="624"/>
      <c r="DI10" s="624"/>
      <c r="DJ10" s="624"/>
      <c r="DK10" s="624"/>
      <c r="DL10" s="624"/>
      <c r="DM10" s="624"/>
      <c r="DN10" s="624"/>
      <c r="DO10" s="624"/>
      <c r="DP10" s="625"/>
      <c r="DQ10" s="632">
        <v>26851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37617794</v>
      </c>
      <c r="S11" s="624"/>
      <c r="T11" s="624"/>
      <c r="U11" s="624"/>
      <c r="V11" s="624"/>
      <c r="W11" s="624"/>
      <c r="X11" s="624"/>
      <c r="Y11" s="625"/>
      <c r="Z11" s="628">
        <v>3.8</v>
      </c>
      <c r="AA11" s="629"/>
      <c r="AB11" s="629"/>
      <c r="AC11" s="635"/>
      <c r="AD11" s="632">
        <v>37617794</v>
      </c>
      <c r="AE11" s="624"/>
      <c r="AF11" s="624"/>
      <c r="AG11" s="624"/>
      <c r="AH11" s="624"/>
      <c r="AI11" s="624"/>
      <c r="AJ11" s="624"/>
      <c r="AK11" s="625"/>
      <c r="AL11" s="628">
        <v>8.6999999999999993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24901608</v>
      </c>
      <c r="BH11" s="624"/>
      <c r="BI11" s="624"/>
      <c r="BJ11" s="624"/>
      <c r="BK11" s="624"/>
      <c r="BL11" s="624"/>
      <c r="BM11" s="624"/>
      <c r="BN11" s="625"/>
      <c r="BO11" s="626">
        <v>7.7</v>
      </c>
      <c r="BP11" s="626"/>
      <c r="BQ11" s="626"/>
      <c r="BR11" s="626"/>
      <c r="BS11" s="627">
        <v>6263174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2126084</v>
      </c>
      <c r="CS11" s="624"/>
      <c r="CT11" s="624"/>
      <c r="CU11" s="624"/>
      <c r="CV11" s="624"/>
      <c r="CW11" s="624"/>
      <c r="CX11" s="624"/>
      <c r="CY11" s="625"/>
      <c r="CZ11" s="626">
        <v>0.2</v>
      </c>
      <c r="DA11" s="626"/>
      <c r="DB11" s="626"/>
      <c r="DC11" s="626"/>
      <c r="DD11" s="632">
        <v>556912</v>
      </c>
      <c r="DE11" s="624"/>
      <c r="DF11" s="624"/>
      <c r="DG11" s="624"/>
      <c r="DH11" s="624"/>
      <c r="DI11" s="624"/>
      <c r="DJ11" s="624"/>
      <c r="DK11" s="624"/>
      <c r="DL11" s="624"/>
      <c r="DM11" s="624"/>
      <c r="DN11" s="624"/>
      <c r="DO11" s="624"/>
      <c r="DP11" s="625"/>
      <c r="DQ11" s="632">
        <v>1540455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32383</v>
      </c>
      <c r="S12" s="624"/>
      <c r="T12" s="624"/>
      <c r="U12" s="624"/>
      <c r="V12" s="624"/>
      <c r="W12" s="624"/>
      <c r="X12" s="624"/>
      <c r="Y12" s="625"/>
      <c r="Z12" s="626">
        <v>0</v>
      </c>
      <c r="AA12" s="626"/>
      <c r="AB12" s="626"/>
      <c r="AC12" s="626"/>
      <c r="AD12" s="627">
        <v>32383</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122784265</v>
      </c>
      <c r="BH12" s="624"/>
      <c r="BI12" s="624"/>
      <c r="BJ12" s="624"/>
      <c r="BK12" s="624"/>
      <c r="BL12" s="624"/>
      <c r="BM12" s="624"/>
      <c r="BN12" s="625"/>
      <c r="BO12" s="626">
        <v>37.9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134506780</v>
      </c>
      <c r="CS12" s="624"/>
      <c r="CT12" s="624"/>
      <c r="CU12" s="624"/>
      <c r="CV12" s="624"/>
      <c r="CW12" s="624"/>
      <c r="CX12" s="624"/>
      <c r="CY12" s="625"/>
      <c r="CZ12" s="626">
        <v>13.8</v>
      </c>
      <c r="DA12" s="626"/>
      <c r="DB12" s="626"/>
      <c r="DC12" s="626"/>
      <c r="DD12" s="632">
        <v>1178242</v>
      </c>
      <c r="DE12" s="624"/>
      <c r="DF12" s="624"/>
      <c r="DG12" s="624"/>
      <c r="DH12" s="624"/>
      <c r="DI12" s="624"/>
      <c r="DJ12" s="624"/>
      <c r="DK12" s="624"/>
      <c r="DL12" s="624"/>
      <c r="DM12" s="624"/>
      <c r="DN12" s="624"/>
      <c r="DO12" s="624"/>
      <c r="DP12" s="625"/>
      <c r="DQ12" s="632">
        <v>6039619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122491336</v>
      </c>
      <c r="BH13" s="624"/>
      <c r="BI13" s="624"/>
      <c r="BJ13" s="624"/>
      <c r="BK13" s="624"/>
      <c r="BL13" s="624"/>
      <c r="BM13" s="624"/>
      <c r="BN13" s="625"/>
      <c r="BO13" s="626">
        <v>37.799999999999997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60660924</v>
      </c>
      <c r="CS13" s="624"/>
      <c r="CT13" s="624"/>
      <c r="CU13" s="624"/>
      <c r="CV13" s="624"/>
      <c r="CW13" s="624"/>
      <c r="CX13" s="624"/>
      <c r="CY13" s="625"/>
      <c r="CZ13" s="626">
        <v>6.2</v>
      </c>
      <c r="DA13" s="626"/>
      <c r="DB13" s="626"/>
      <c r="DC13" s="626"/>
      <c r="DD13" s="632">
        <v>20997889</v>
      </c>
      <c r="DE13" s="624"/>
      <c r="DF13" s="624"/>
      <c r="DG13" s="624"/>
      <c r="DH13" s="624"/>
      <c r="DI13" s="624"/>
      <c r="DJ13" s="624"/>
      <c r="DK13" s="624"/>
      <c r="DL13" s="624"/>
      <c r="DM13" s="624"/>
      <c r="DN13" s="624"/>
      <c r="DO13" s="624"/>
      <c r="DP13" s="625"/>
      <c r="DQ13" s="632">
        <v>37237216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3912656</v>
      </c>
      <c r="S14" s="624"/>
      <c r="T14" s="624"/>
      <c r="U14" s="624"/>
      <c r="V14" s="624"/>
      <c r="W14" s="624"/>
      <c r="X14" s="624"/>
      <c r="Y14" s="625"/>
      <c r="Z14" s="626">
        <v>0.4</v>
      </c>
      <c r="AA14" s="626"/>
      <c r="AB14" s="626"/>
      <c r="AC14" s="626"/>
      <c r="AD14" s="627">
        <v>3912656</v>
      </c>
      <c r="AE14" s="627"/>
      <c r="AF14" s="627"/>
      <c r="AG14" s="627"/>
      <c r="AH14" s="627"/>
      <c r="AI14" s="627"/>
      <c r="AJ14" s="627"/>
      <c r="AK14" s="627"/>
      <c r="AL14" s="628">
        <v>0.9</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2200273</v>
      </c>
      <c r="BH14" s="624"/>
      <c r="BI14" s="624"/>
      <c r="BJ14" s="624"/>
      <c r="BK14" s="624"/>
      <c r="BL14" s="624"/>
      <c r="BM14" s="624"/>
      <c r="BN14" s="625"/>
      <c r="BO14" s="626">
        <v>0.7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20493927</v>
      </c>
      <c r="CS14" s="624"/>
      <c r="CT14" s="624"/>
      <c r="CU14" s="624"/>
      <c r="CV14" s="624"/>
      <c r="CW14" s="624"/>
      <c r="CX14" s="624"/>
      <c r="CY14" s="625"/>
      <c r="CZ14" s="626">
        <v>2.1</v>
      </c>
      <c r="DA14" s="626"/>
      <c r="DB14" s="626"/>
      <c r="DC14" s="626"/>
      <c r="DD14" s="632">
        <v>2299801</v>
      </c>
      <c r="DE14" s="624"/>
      <c r="DF14" s="624"/>
      <c r="DG14" s="624"/>
      <c r="DH14" s="624"/>
      <c r="DI14" s="624"/>
      <c r="DJ14" s="624"/>
      <c r="DK14" s="624"/>
      <c r="DL14" s="624"/>
      <c r="DM14" s="624"/>
      <c r="DN14" s="624"/>
      <c r="DO14" s="624"/>
      <c r="DP14" s="625"/>
      <c r="DQ14" s="632">
        <v>17882592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934623</v>
      </c>
      <c r="S15" s="624"/>
      <c r="T15" s="624"/>
      <c r="U15" s="624"/>
      <c r="V15" s="624"/>
      <c r="W15" s="624"/>
      <c r="X15" s="624"/>
      <c r="Y15" s="625"/>
      <c r="Z15" s="626">
        <v>0.1</v>
      </c>
      <c r="AA15" s="626"/>
      <c r="AB15" s="626"/>
      <c r="AC15" s="626"/>
      <c r="AD15" s="627">
        <v>934623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9349883</v>
      </c>
      <c r="BH15" s="624"/>
      <c r="BI15" s="624"/>
      <c r="BJ15" s="624"/>
      <c r="BK15" s="624"/>
      <c r="BL15" s="624"/>
      <c r="BM15" s="624"/>
      <c r="BN15" s="625"/>
      <c r="BO15" s="626">
        <v>2.9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134243270</v>
      </c>
      <c r="CS15" s="624"/>
      <c r="CT15" s="624"/>
      <c r="CU15" s="624"/>
      <c r="CV15" s="624"/>
      <c r="CW15" s="624"/>
      <c r="CX15" s="624"/>
      <c r="CY15" s="625"/>
      <c r="CZ15" s="626">
        <v>13.8</v>
      </c>
      <c r="DA15" s="626"/>
      <c r="DB15" s="626"/>
      <c r="DC15" s="626"/>
      <c r="DD15" s="632">
        <v>26602274</v>
      </c>
      <c r="DE15" s="624"/>
      <c r="DF15" s="624"/>
      <c r="DG15" s="624"/>
      <c r="DH15" s="624"/>
      <c r="DI15" s="624"/>
      <c r="DJ15" s="624"/>
      <c r="DK15" s="624"/>
      <c r="DL15" s="624"/>
      <c r="DM15" s="624"/>
      <c r="DN15" s="624"/>
      <c r="DO15" s="624"/>
      <c r="DP15" s="625"/>
      <c r="DQ15" s="632">
        <v>93052911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4635101</v>
      </c>
      <c r="S16" s="624"/>
      <c r="T16" s="624"/>
      <c r="U16" s="624"/>
      <c r="V16" s="624"/>
      <c r="W16" s="624"/>
      <c r="X16" s="624"/>
      <c r="Y16" s="625"/>
      <c r="Z16" s="626">
        <v>0.5</v>
      </c>
      <c r="AA16" s="626"/>
      <c r="AB16" s="626"/>
      <c r="AC16" s="626"/>
      <c r="AD16" s="627">
        <v>4635101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154277</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47833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8914010</v>
      </c>
      <c r="S17" s="624"/>
      <c r="T17" s="624"/>
      <c r="U17" s="624"/>
      <c r="V17" s="624"/>
      <c r="W17" s="624"/>
      <c r="X17" s="624"/>
      <c r="Y17" s="625"/>
      <c r="Z17" s="626">
        <v>0.9</v>
      </c>
      <c r="AA17" s="626"/>
      <c r="AB17" s="626"/>
      <c r="AC17" s="626"/>
      <c r="AD17" s="627">
        <v>8914010</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90892813</v>
      </c>
      <c r="CS17" s="624"/>
      <c r="CT17" s="624"/>
      <c r="CU17" s="624"/>
      <c r="CV17" s="624"/>
      <c r="CW17" s="624"/>
      <c r="CX17" s="624"/>
      <c r="CY17" s="625"/>
      <c r="CZ17" s="626">
        <v>9.4</v>
      </c>
      <c r="DA17" s="626"/>
      <c r="DB17" s="626"/>
      <c r="DC17" s="626"/>
      <c r="DD17" s="632" t="s">
        <v>122</v>
      </c>
      <c r="DE17" s="624"/>
      <c r="DF17" s="624"/>
      <c r="DG17" s="624"/>
      <c r="DH17" s="624"/>
      <c r="DI17" s="624"/>
      <c r="DJ17" s="624"/>
      <c r="DK17" s="624"/>
      <c r="DL17" s="624"/>
      <c r="DM17" s="624"/>
      <c r="DN17" s="624"/>
      <c r="DO17" s="624"/>
      <c r="DP17" s="625"/>
      <c r="DQ17" s="632">
        <v>86692368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1223733</v>
      </c>
      <c r="S18" s="624"/>
      <c r="T18" s="624"/>
      <c r="U18" s="624"/>
      <c r="V18" s="624"/>
      <c r="W18" s="624"/>
      <c r="X18" s="624"/>
      <c r="Y18" s="625"/>
      <c r="Z18" s="626">
        <v>0.1</v>
      </c>
      <c r="AA18" s="626"/>
      <c r="AB18" s="626"/>
      <c r="AC18" s="626"/>
      <c r="AD18" s="627">
        <v>1223733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5338821</v>
      </c>
      <c r="CS18" s="624"/>
      <c r="CT18" s="624"/>
      <c r="CU18" s="624"/>
      <c r="CV18" s="624"/>
      <c r="CW18" s="624"/>
      <c r="CX18" s="624"/>
      <c r="CY18" s="625"/>
      <c r="CZ18" s="626">
        <v>0.5</v>
      </c>
      <c r="DA18" s="626"/>
      <c r="DB18" s="626"/>
      <c r="DC18" s="626"/>
      <c r="DD18" s="632" t="s">
        <v>122</v>
      </c>
      <c r="DE18" s="624"/>
      <c r="DF18" s="624"/>
      <c r="DG18" s="624"/>
      <c r="DH18" s="624"/>
      <c r="DI18" s="624"/>
      <c r="DJ18" s="624"/>
      <c r="DK18" s="624"/>
      <c r="DL18" s="624"/>
      <c r="DM18" s="624"/>
      <c r="DN18" s="624"/>
      <c r="DO18" s="624"/>
      <c r="DP18" s="625"/>
      <c r="DQ18" s="632">
        <v>5306436</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7616115</v>
      </c>
      <c r="S19" s="624"/>
      <c r="T19" s="624"/>
      <c r="U19" s="624"/>
      <c r="V19" s="624"/>
      <c r="W19" s="624"/>
      <c r="X19" s="624"/>
      <c r="Y19" s="625"/>
      <c r="Z19" s="626">
        <v>0.8</v>
      </c>
      <c r="AA19" s="626"/>
      <c r="AB19" s="626"/>
      <c r="AC19" s="626"/>
      <c r="AD19" s="627">
        <v>7616115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41585330</v>
      </c>
      <c r="BH19" s="624"/>
      <c r="BI19" s="624"/>
      <c r="BJ19" s="624"/>
      <c r="BK19" s="624"/>
      <c r="BL19" s="624"/>
      <c r="BM19" s="624"/>
      <c r="BN19" s="625"/>
      <c r="BO19" s="626">
        <v>12.8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74162</v>
      </c>
      <c r="S20" s="624"/>
      <c r="T20" s="624"/>
      <c r="U20" s="624"/>
      <c r="V20" s="624"/>
      <c r="W20" s="624"/>
      <c r="X20" s="624"/>
      <c r="Y20" s="625"/>
      <c r="Z20" s="626">
        <v>0</v>
      </c>
      <c r="AA20" s="626"/>
      <c r="AB20" s="626"/>
      <c r="AC20" s="626"/>
      <c r="AD20" s="627">
        <v>74162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35420738</v>
      </c>
      <c r="BH20" s="624"/>
      <c r="BI20" s="624"/>
      <c r="BJ20" s="624"/>
      <c r="BK20" s="624"/>
      <c r="BL20" s="624"/>
      <c r="BM20" s="624"/>
      <c r="BN20" s="625"/>
      <c r="BO20" s="626">
        <v>10.9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971708856</v>
      </c>
      <c r="CS20" s="624"/>
      <c r="CT20" s="624"/>
      <c r="CU20" s="624"/>
      <c r="CV20" s="624"/>
      <c r="CW20" s="624"/>
      <c r="CX20" s="624"/>
      <c r="CY20" s="625"/>
      <c r="CZ20" s="626">
        <v>100</v>
      </c>
      <c r="DA20" s="626"/>
      <c r="DB20" s="626"/>
      <c r="DC20" s="626"/>
      <c r="DD20" s="632">
        <v>68543183</v>
      </c>
      <c r="DE20" s="624"/>
      <c r="DF20" s="624"/>
      <c r="DG20" s="624"/>
      <c r="DH20" s="624"/>
      <c r="DI20" s="624"/>
      <c r="DJ20" s="624"/>
      <c r="DK20" s="624"/>
      <c r="DL20" s="624"/>
      <c r="DM20" s="624"/>
      <c r="DN20" s="624"/>
      <c r="DO20" s="624"/>
      <c r="DP20" s="625"/>
      <c r="DQ20" s="632">
        <v>535993660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73789369</v>
      </c>
      <c r="S21" s="624"/>
      <c r="T21" s="624"/>
      <c r="U21" s="624"/>
      <c r="V21" s="624"/>
      <c r="W21" s="624"/>
      <c r="X21" s="624"/>
      <c r="Y21" s="625"/>
      <c r="Z21" s="626">
        <v>7.5</v>
      </c>
      <c r="AA21" s="626"/>
      <c r="AB21" s="626"/>
      <c r="AC21" s="626"/>
      <c r="AD21" s="627">
        <v>71370588</v>
      </c>
      <c r="AE21" s="627"/>
      <c r="AF21" s="627"/>
      <c r="AG21" s="627"/>
      <c r="AH21" s="627"/>
      <c r="AI21" s="627"/>
      <c r="AJ21" s="627"/>
      <c r="AK21" s="627"/>
      <c r="AL21" s="628">
        <v>16.600000000000001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233814</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71370588</v>
      </c>
      <c r="S22" s="624"/>
      <c r="T22" s="624"/>
      <c r="U22" s="624"/>
      <c r="V22" s="624"/>
      <c r="W22" s="624"/>
      <c r="X22" s="624"/>
      <c r="Y22" s="625"/>
      <c r="Z22" s="626">
        <v>7.3</v>
      </c>
      <c r="AA22" s="626"/>
      <c r="AB22" s="626"/>
      <c r="AC22" s="626"/>
      <c r="AD22" s="627">
        <v>71370588</v>
      </c>
      <c r="AE22" s="627"/>
      <c r="AF22" s="627"/>
      <c r="AG22" s="627"/>
      <c r="AH22" s="627"/>
      <c r="AI22" s="627"/>
      <c r="AJ22" s="627"/>
      <c r="AK22" s="627"/>
      <c r="AL22" s="628">
        <v>16.600000000000001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7953742</v>
      </c>
      <c r="BH22" s="624"/>
      <c r="BI22" s="624"/>
      <c r="BJ22" s="624"/>
      <c r="BK22" s="624"/>
      <c r="BL22" s="624"/>
      <c r="BM22" s="624"/>
      <c r="BN22" s="625"/>
      <c r="BO22" s="626">
        <v>2.5</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2418720</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27233182</v>
      </c>
      <c r="BH23" s="624"/>
      <c r="BI23" s="624"/>
      <c r="BJ23" s="624"/>
      <c r="BK23" s="624"/>
      <c r="BL23" s="624"/>
      <c r="BM23" s="624"/>
      <c r="BN23" s="625"/>
      <c r="BO23" s="626">
        <v>8.4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61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517297697</v>
      </c>
      <c r="CS24" s="613"/>
      <c r="CT24" s="613"/>
      <c r="CU24" s="613"/>
      <c r="CV24" s="613"/>
      <c r="CW24" s="613"/>
      <c r="CX24" s="613"/>
      <c r="CY24" s="614"/>
      <c r="CZ24" s="617">
        <v>53.2</v>
      </c>
      <c r="DA24" s="618"/>
      <c r="DB24" s="618"/>
      <c r="DC24" s="634"/>
      <c r="DD24" s="653">
        <v>333519649</v>
      </c>
      <c r="DE24" s="613"/>
      <c r="DF24" s="613"/>
      <c r="DG24" s="613"/>
      <c r="DH24" s="613"/>
      <c r="DI24" s="613"/>
      <c r="DJ24" s="613"/>
      <c r="DK24" s="614"/>
      <c r="DL24" s="653">
        <v>308181947</v>
      </c>
      <c r="DM24" s="613"/>
      <c r="DN24" s="613"/>
      <c r="DO24" s="613"/>
      <c r="DP24" s="613"/>
      <c r="DQ24" s="613"/>
      <c r="DR24" s="613"/>
      <c r="DS24" s="613"/>
      <c r="DT24" s="613"/>
      <c r="DU24" s="613"/>
      <c r="DV24" s="614"/>
      <c r="DW24" s="617">
        <v>70.400000000000006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464486660</v>
      </c>
      <c r="S25" s="624"/>
      <c r="T25" s="624"/>
      <c r="U25" s="624"/>
      <c r="V25" s="624"/>
      <c r="W25" s="624"/>
      <c r="X25" s="624"/>
      <c r="Y25" s="625"/>
      <c r="Z25" s="626">
        <v>47.4</v>
      </c>
      <c r="AA25" s="626"/>
      <c r="AB25" s="626"/>
      <c r="AC25" s="626"/>
      <c r="AD25" s="627">
        <v>422406931</v>
      </c>
      <c r="AE25" s="627"/>
      <c r="AF25" s="627"/>
      <c r="AG25" s="627"/>
      <c r="AH25" s="627"/>
      <c r="AI25" s="627"/>
      <c r="AJ25" s="627"/>
      <c r="AK25" s="627"/>
      <c r="AL25" s="628">
        <v>98.2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v>6164592</v>
      </c>
      <c r="BH25" s="624"/>
      <c r="BI25" s="624"/>
      <c r="BJ25" s="624"/>
      <c r="BK25" s="624"/>
      <c r="BL25" s="624"/>
      <c r="BM25" s="624"/>
      <c r="BN25" s="625"/>
      <c r="BO25" s="626">
        <v>1.9</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167307290</v>
      </c>
      <c r="CS25" s="656"/>
      <c r="CT25" s="656"/>
      <c r="CU25" s="656"/>
      <c r="CV25" s="656"/>
      <c r="CW25" s="656"/>
      <c r="CX25" s="656"/>
      <c r="CY25" s="657"/>
      <c r="CZ25" s="628">
        <v>17.2</v>
      </c>
      <c r="DA25" s="654"/>
      <c r="DB25" s="654"/>
      <c r="DC25" s="658"/>
      <c r="DD25" s="632">
        <v>149103649</v>
      </c>
      <c r="DE25" s="656"/>
      <c r="DF25" s="656"/>
      <c r="DG25" s="656"/>
      <c r="DH25" s="656"/>
      <c r="DI25" s="656"/>
      <c r="DJ25" s="656"/>
      <c r="DK25" s="657"/>
      <c r="DL25" s="632">
        <v>143805359</v>
      </c>
      <c r="DM25" s="656"/>
      <c r="DN25" s="656"/>
      <c r="DO25" s="656"/>
      <c r="DP25" s="656"/>
      <c r="DQ25" s="656"/>
      <c r="DR25" s="656"/>
      <c r="DS25" s="656"/>
      <c r="DT25" s="656"/>
      <c r="DU25" s="656"/>
      <c r="DV25" s="657"/>
      <c r="DW25" s="628">
        <v>32.9</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241031</v>
      </c>
      <c r="S26" s="624"/>
      <c r="T26" s="624"/>
      <c r="U26" s="624"/>
      <c r="V26" s="624"/>
      <c r="W26" s="624"/>
      <c r="X26" s="624"/>
      <c r="Y26" s="625"/>
      <c r="Z26" s="626">
        <v>0</v>
      </c>
      <c r="AA26" s="626"/>
      <c r="AB26" s="626"/>
      <c r="AC26" s="626"/>
      <c r="AD26" s="627">
        <v>241031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121412479</v>
      </c>
      <c r="CS26" s="624"/>
      <c r="CT26" s="624"/>
      <c r="CU26" s="624"/>
      <c r="CV26" s="624"/>
      <c r="CW26" s="624"/>
      <c r="CX26" s="624"/>
      <c r="CY26" s="625"/>
      <c r="CZ26" s="628">
        <v>12.5</v>
      </c>
      <c r="DA26" s="654"/>
      <c r="DB26" s="654"/>
      <c r="DC26" s="658"/>
      <c r="DD26" s="632">
        <v>106160373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4347094</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324261648</v>
      </c>
      <c r="BH27" s="624"/>
      <c r="BI27" s="624"/>
      <c r="BJ27" s="624"/>
      <c r="BK27" s="624"/>
      <c r="BL27" s="624"/>
      <c r="BM27" s="624"/>
      <c r="BN27" s="625"/>
      <c r="BO27" s="626">
        <v>100</v>
      </c>
      <c r="BP27" s="626"/>
      <c r="BQ27" s="626"/>
      <c r="BR27" s="626"/>
      <c r="BS27" s="627">
        <v>6263174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259521315</v>
      </c>
      <c r="CS27" s="656"/>
      <c r="CT27" s="656"/>
      <c r="CU27" s="656"/>
      <c r="CV27" s="656"/>
      <c r="CW27" s="656"/>
      <c r="CX27" s="656"/>
      <c r="CY27" s="657"/>
      <c r="CZ27" s="628">
        <v>26.7</v>
      </c>
      <c r="DA27" s="654"/>
      <c r="DB27" s="654"/>
      <c r="DC27" s="658"/>
      <c r="DD27" s="632">
        <v>98147353</v>
      </c>
      <c r="DE27" s="656"/>
      <c r="DF27" s="656"/>
      <c r="DG27" s="656"/>
      <c r="DH27" s="656"/>
      <c r="DI27" s="656"/>
      <c r="DJ27" s="656"/>
      <c r="DK27" s="657"/>
      <c r="DL27" s="632">
        <v>78107941</v>
      </c>
      <c r="DM27" s="656"/>
      <c r="DN27" s="656"/>
      <c r="DO27" s="656"/>
      <c r="DP27" s="656"/>
      <c r="DQ27" s="656"/>
      <c r="DR27" s="656"/>
      <c r="DS27" s="656"/>
      <c r="DT27" s="656"/>
      <c r="DU27" s="656"/>
      <c r="DV27" s="657"/>
      <c r="DW27" s="628">
        <v>17.8</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16459464</v>
      </c>
      <c r="S28" s="624"/>
      <c r="T28" s="624"/>
      <c r="U28" s="624"/>
      <c r="V28" s="624"/>
      <c r="W28" s="624"/>
      <c r="X28" s="624"/>
      <c r="Y28" s="625"/>
      <c r="Z28" s="626">
        <v>1.7</v>
      </c>
      <c r="AA28" s="626"/>
      <c r="AB28" s="626"/>
      <c r="AC28" s="626"/>
      <c r="AD28" s="627">
        <v>5205594</v>
      </c>
      <c r="AE28" s="627"/>
      <c r="AF28" s="627"/>
      <c r="AG28" s="627"/>
      <c r="AH28" s="627"/>
      <c r="AI28" s="627"/>
      <c r="AJ28" s="627"/>
      <c r="AK28" s="627"/>
      <c r="AL28" s="628">
        <v>1.2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90469092</v>
      </c>
      <c r="CS28" s="624"/>
      <c r="CT28" s="624"/>
      <c r="CU28" s="624"/>
      <c r="CV28" s="624"/>
      <c r="CW28" s="624"/>
      <c r="CX28" s="624"/>
      <c r="CY28" s="625"/>
      <c r="CZ28" s="628">
        <v>9.3000000000000007</v>
      </c>
      <c r="DA28" s="654"/>
      <c r="DB28" s="654"/>
      <c r="DC28" s="658"/>
      <c r="DD28" s="632">
        <v>86268647</v>
      </c>
      <c r="DE28" s="624"/>
      <c r="DF28" s="624"/>
      <c r="DG28" s="624"/>
      <c r="DH28" s="624"/>
      <c r="DI28" s="624"/>
      <c r="DJ28" s="624"/>
      <c r="DK28" s="625"/>
      <c r="DL28" s="632">
        <v>86268647</v>
      </c>
      <c r="DM28" s="624"/>
      <c r="DN28" s="624"/>
      <c r="DO28" s="624"/>
      <c r="DP28" s="624"/>
      <c r="DQ28" s="624"/>
      <c r="DR28" s="624"/>
      <c r="DS28" s="624"/>
      <c r="DT28" s="624"/>
      <c r="DU28" s="624"/>
      <c r="DV28" s="625"/>
      <c r="DW28" s="628">
        <v>19.7</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4969367</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90330028</v>
      </c>
      <c r="CS29" s="656"/>
      <c r="CT29" s="656"/>
      <c r="CU29" s="656"/>
      <c r="CV29" s="656"/>
      <c r="CW29" s="656"/>
      <c r="CX29" s="656"/>
      <c r="CY29" s="657"/>
      <c r="CZ29" s="628">
        <v>9.3000000000000007</v>
      </c>
      <c r="DA29" s="654"/>
      <c r="DB29" s="654"/>
      <c r="DC29" s="658"/>
      <c r="DD29" s="632">
        <v>86129583</v>
      </c>
      <c r="DE29" s="656"/>
      <c r="DF29" s="656"/>
      <c r="DG29" s="656"/>
      <c r="DH29" s="656"/>
      <c r="DI29" s="656"/>
      <c r="DJ29" s="656"/>
      <c r="DK29" s="657"/>
      <c r="DL29" s="632">
        <v>86129583</v>
      </c>
      <c r="DM29" s="656"/>
      <c r="DN29" s="656"/>
      <c r="DO29" s="656"/>
      <c r="DP29" s="656"/>
      <c r="DQ29" s="656"/>
      <c r="DR29" s="656"/>
      <c r="DS29" s="656"/>
      <c r="DT29" s="656"/>
      <c r="DU29" s="656"/>
      <c r="DV29" s="657"/>
      <c r="DW29" s="628">
        <v>19.7</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188096568</v>
      </c>
      <c r="S30" s="624"/>
      <c r="T30" s="624"/>
      <c r="U30" s="624"/>
      <c r="V30" s="624"/>
      <c r="W30" s="624"/>
      <c r="X30" s="624"/>
      <c r="Y30" s="625"/>
      <c r="Z30" s="626">
        <v>19.2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82090984</v>
      </c>
      <c r="CS30" s="624"/>
      <c r="CT30" s="624"/>
      <c r="CU30" s="624"/>
      <c r="CV30" s="624"/>
      <c r="CW30" s="624"/>
      <c r="CX30" s="624"/>
      <c r="CY30" s="625"/>
      <c r="CZ30" s="628">
        <v>8.4</v>
      </c>
      <c r="DA30" s="654"/>
      <c r="DB30" s="654"/>
      <c r="DC30" s="658"/>
      <c r="DD30" s="632">
        <v>77996794</v>
      </c>
      <c r="DE30" s="624"/>
      <c r="DF30" s="624"/>
      <c r="DG30" s="624"/>
      <c r="DH30" s="624"/>
      <c r="DI30" s="624"/>
      <c r="DJ30" s="624"/>
      <c r="DK30" s="625"/>
      <c r="DL30" s="632">
        <v>77996794</v>
      </c>
      <c r="DM30" s="624"/>
      <c r="DN30" s="624"/>
      <c r="DO30" s="624"/>
      <c r="DP30" s="624"/>
      <c r="DQ30" s="624"/>
      <c r="DR30" s="624"/>
      <c r="DS30" s="624"/>
      <c r="DT30" s="624"/>
      <c r="DU30" s="624"/>
      <c r="DV30" s="625"/>
      <c r="DW30" s="628">
        <v>17.8</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1"/>
      <c r="AV31" s="201"/>
      <c r="AW31" s="201"/>
      <c r="AX31" s="609" t="s">
        <v>177</v>
      </c>
      <c r="AY31" s="610"/>
      <c r="AZ31" s="610"/>
      <c r="BA31" s="610"/>
      <c r="BB31" s="610"/>
      <c r="BC31" s="610"/>
      <c r="BD31" s="610"/>
      <c r="BE31" s="610"/>
      <c r="BF31" s="611"/>
      <c r="BG31" s="679">
        <v>99.7</v>
      </c>
      <c r="BH31" s="667"/>
      <c r="BI31" s="667"/>
      <c r="BJ31" s="667"/>
      <c r="BK31" s="667"/>
      <c r="BL31" s="667"/>
      <c r="BM31" s="618">
        <v>99.2</v>
      </c>
      <c r="BN31" s="667"/>
      <c r="BO31" s="667"/>
      <c r="BP31" s="667"/>
      <c r="BQ31" s="668"/>
      <c r="BR31" s="679">
        <v>99.6</v>
      </c>
      <c r="BS31" s="667"/>
      <c r="BT31" s="667"/>
      <c r="BU31" s="667"/>
      <c r="BV31" s="667"/>
      <c r="BW31" s="667"/>
      <c r="BX31" s="618">
        <v>99.1</v>
      </c>
      <c r="BY31" s="667"/>
      <c r="BZ31" s="667"/>
      <c r="CA31" s="667"/>
      <c r="CB31" s="668"/>
      <c r="CD31" s="661"/>
      <c r="CE31" s="662"/>
      <c r="CF31" s="620" t="s">
        <v>300</v>
      </c>
      <c r="CG31" s="621"/>
      <c r="CH31" s="621"/>
      <c r="CI31" s="621"/>
      <c r="CJ31" s="621"/>
      <c r="CK31" s="621"/>
      <c r="CL31" s="621"/>
      <c r="CM31" s="621"/>
      <c r="CN31" s="621"/>
      <c r="CO31" s="621"/>
      <c r="CP31" s="621"/>
      <c r="CQ31" s="622"/>
      <c r="CR31" s="623">
        <v>8239044</v>
      </c>
      <c r="CS31" s="656"/>
      <c r="CT31" s="656"/>
      <c r="CU31" s="656"/>
      <c r="CV31" s="656"/>
      <c r="CW31" s="656"/>
      <c r="CX31" s="656"/>
      <c r="CY31" s="657"/>
      <c r="CZ31" s="628">
        <v>0.8</v>
      </c>
      <c r="DA31" s="654"/>
      <c r="DB31" s="654"/>
      <c r="DC31" s="658"/>
      <c r="DD31" s="632">
        <v>8132789</v>
      </c>
      <c r="DE31" s="656"/>
      <c r="DF31" s="656"/>
      <c r="DG31" s="656"/>
      <c r="DH31" s="656"/>
      <c r="DI31" s="656"/>
      <c r="DJ31" s="656"/>
      <c r="DK31" s="657"/>
      <c r="DL31" s="632">
        <v>8132789</v>
      </c>
      <c r="DM31" s="656"/>
      <c r="DN31" s="656"/>
      <c r="DO31" s="656"/>
      <c r="DP31" s="656"/>
      <c r="DQ31" s="656"/>
      <c r="DR31" s="656"/>
      <c r="DS31" s="656"/>
      <c r="DT31" s="656"/>
      <c r="DU31" s="656"/>
      <c r="DV31" s="657"/>
      <c r="DW31" s="628">
        <v>1.9</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47292681</v>
      </c>
      <c r="S32" s="624"/>
      <c r="T32" s="624"/>
      <c r="U32" s="624"/>
      <c r="V32" s="624"/>
      <c r="W32" s="624"/>
      <c r="X32" s="624"/>
      <c r="Y32" s="625"/>
      <c r="Z32" s="626">
        <v>4.8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197" t="s">
        <v>302</v>
      </c>
      <c r="AX32" s="620" t="s">
        <v>303</v>
      </c>
      <c r="AY32" s="621"/>
      <c r="AZ32" s="621"/>
      <c r="BA32" s="621"/>
      <c r="BB32" s="621"/>
      <c r="BC32" s="621"/>
      <c r="BD32" s="621"/>
      <c r="BE32" s="621"/>
      <c r="BF32" s="622"/>
      <c r="BG32" s="680">
        <v>99.5</v>
      </c>
      <c r="BH32" s="656"/>
      <c r="BI32" s="656"/>
      <c r="BJ32" s="656"/>
      <c r="BK32" s="656"/>
      <c r="BL32" s="656"/>
      <c r="BM32" s="629">
        <v>98.8</v>
      </c>
      <c r="BN32" s="656"/>
      <c r="BO32" s="656"/>
      <c r="BP32" s="656"/>
      <c r="BQ32" s="678"/>
      <c r="BR32" s="680">
        <v>99.5</v>
      </c>
      <c r="BS32" s="656"/>
      <c r="BT32" s="656"/>
      <c r="BU32" s="656"/>
      <c r="BV32" s="656"/>
      <c r="BW32" s="656"/>
      <c r="BX32" s="629">
        <v>98.7</v>
      </c>
      <c r="BY32" s="656"/>
      <c r="BZ32" s="656"/>
      <c r="CA32" s="656"/>
      <c r="CB32" s="678"/>
      <c r="CD32" s="663"/>
      <c r="CE32" s="664"/>
      <c r="CF32" s="620" t="s">
        <v>304</v>
      </c>
      <c r="CG32" s="621"/>
      <c r="CH32" s="621"/>
      <c r="CI32" s="621"/>
      <c r="CJ32" s="621"/>
      <c r="CK32" s="621"/>
      <c r="CL32" s="621"/>
      <c r="CM32" s="621"/>
      <c r="CN32" s="621"/>
      <c r="CO32" s="621"/>
      <c r="CP32" s="621"/>
      <c r="CQ32" s="622"/>
      <c r="CR32" s="623">
        <v>139064</v>
      </c>
      <c r="CS32" s="624"/>
      <c r="CT32" s="624"/>
      <c r="CU32" s="624"/>
      <c r="CV32" s="624"/>
      <c r="CW32" s="624"/>
      <c r="CX32" s="624"/>
      <c r="CY32" s="625"/>
      <c r="CZ32" s="628">
        <v>0</v>
      </c>
      <c r="DA32" s="654"/>
      <c r="DB32" s="654"/>
      <c r="DC32" s="658"/>
      <c r="DD32" s="632">
        <v>139064</v>
      </c>
      <c r="DE32" s="624"/>
      <c r="DF32" s="624"/>
      <c r="DG32" s="624"/>
      <c r="DH32" s="624"/>
      <c r="DI32" s="624"/>
      <c r="DJ32" s="624"/>
      <c r="DK32" s="625"/>
      <c r="DL32" s="632">
        <v>139064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9027886</v>
      </c>
      <c r="S33" s="624"/>
      <c r="T33" s="624"/>
      <c r="U33" s="624"/>
      <c r="V33" s="624"/>
      <c r="W33" s="624"/>
      <c r="X33" s="624"/>
      <c r="Y33" s="625"/>
      <c r="Z33" s="626">
        <v>0.9</v>
      </c>
      <c r="AA33" s="626"/>
      <c r="AB33" s="626"/>
      <c r="AC33" s="626"/>
      <c r="AD33" s="627">
        <v>2105932</v>
      </c>
      <c r="AE33" s="627"/>
      <c r="AF33" s="627"/>
      <c r="AG33" s="627"/>
      <c r="AH33" s="627"/>
      <c r="AI33" s="627"/>
      <c r="AJ33" s="627"/>
      <c r="AK33" s="627"/>
      <c r="AL33" s="628">
        <v>0.5</v>
      </c>
      <c r="AM33" s="629"/>
      <c r="AN33" s="629"/>
      <c r="AO33" s="630"/>
      <c r="AP33" s="673"/>
      <c r="AQ33" s="674"/>
      <c r="AR33" s="674"/>
      <c r="AS33" s="674"/>
      <c r="AT33" s="677"/>
      <c r="AU33" s="202"/>
      <c r="AV33" s="202"/>
      <c r="AW33" s="202"/>
      <c r="AX33" s="644" t="s">
        <v>306</v>
      </c>
      <c r="AY33" s="645"/>
      <c r="AZ33" s="645"/>
      <c r="BA33" s="645"/>
      <c r="BB33" s="645"/>
      <c r="BC33" s="645"/>
      <c r="BD33" s="645"/>
      <c r="BE33" s="645"/>
      <c r="BF33" s="646"/>
      <c r="BG33" s="681">
        <v>99.8</v>
      </c>
      <c r="BH33" s="682"/>
      <c r="BI33" s="682"/>
      <c r="BJ33" s="682"/>
      <c r="BK33" s="682"/>
      <c r="BL33" s="682"/>
      <c r="BM33" s="683">
        <v>99.6</v>
      </c>
      <c r="BN33" s="682"/>
      <c r="BO33" s="682"/>
      <c r="BP33" s="682"/>
      <c r="BQ33" s="684"/>
      <c r="BR33" s="681">
        <v>99.7</v>
      </c>
      <c r="BS33" s="682"/>
      <c r="BT33" s="682"/>
      <c r="BU33" s="682"/>
      <c r="BV33" s="682"/>
      <c r="BW33" s="682"/>
      <c r="BX33" s="683">
        <v>99.5</v>
      </c>
      <c r="BY33" s="682"/>
      <c r="BZ33" s="682"/>
      <c r="CA33" s="682"/>
      <c r="CB33" s="684"/>
      <c r="CD33" s="620" t="s">
        <v>307</v>
      </c>
      <c r="CE33" s="621"/>
      <c r="CF33" s="621"/>
      <c r="CG33" s="621"/>
      <c r="CH33" s="621"/>
      <c r="CI33" s="621"/>
      <c r="CJ33" s="621"/>
      <c r="CK33" s="621"/>
      <c r="CL33" s="621"/>
      <c r="CM33" s="621"/>
      <c r="CN33" s="621"/>
      <c r="CO33" s="621"/>
      <c r="CP33" s="621"/>
      <c r="CQ33" s="622"/>
      <c r="CR33" s="623">
        <v>385713699</v>
      </c>
      <c r="CS33" s="656"/>
      <c r="CT33" s="656"/>
      <c r="CU33" s="656"/>
      <c r="CV33" s="656"/>
      <c r="CW33" s="656"/>
      <c r="CX33" s="656"/>
      <c r="CY33" s="657"/>
      <c r="CZ33" s="628">
        <v>39.700000000000003</v>
      </c>
      <c r="DA33" s="654"/>
      <c r="DB33" s="654"/>
      <c r="DC33" s="658"/>
      <c r="DD33" s="632">
        <v>187741618</v>
      </c>
      <c r="DE33" s="656"/>
      <c r="DF33" s="656"/>
      <c r="DG33" s="656"/>
      <c r="DH33" s="656"/>
      <c r="DI33" s="656"/>
      <c r="DJ33" s="656"/>
      <c r="DK33" s="657"/>
      <c r="DL33" s="632">
        <v>131100257</v>
      </c>
      <c r="DM33" s="656"/>
      <c r="DN33" s="656"/>
      <c r="DO33" s="656"/>
      <c r="DP33" s="656"/>
      <c r="DQ33" s="656"/>
      <c r="DR33" s="656"/>
      <c r="DS33" s="656"/>
      <c r="DT33" s="656"/>
      <c r="DU33" s="656"/>
      <c r="DV33" s="657"/>
      <c r="DW33" s="628">
        <v>30</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12417798</v>
      </c>
      <c r="S34" s="624"/>
      <c r="T34" s="624"/>
      <c r="U34" s="624"/>
      <c r="V34" s="624"/>
      <c r="W34" s="624"/>
      <c r="X34" s="624"/>
      <c r="Y34" s="625"/>
      <c r="Z34" s="626">
        <v>1.3</v>
      </c>
      <c r="AA34" s="626"/>
      <c r="AB34" s="626"/>
      <c r="AC34" s="626"/>
      <c r="AD34" s="627" t="s">
        <v>122</v>
      </c>
      <c r="AE34" s="627"/>
      <c r="AF34" s="627"/>
      <c r="AG34" s="627"/>
      <c r="AH34" s="627"/>
      <c r="AI34" s="627"/>
      <c r="AJ34" s="627"/>
      <c r="AK34" s="627"/>
      <c r="AL34" s="628" t="s">
        <v>122</v>
      </c>
      <c r="AM34" s="629"/>
      <c r="AN34" s="629"/>
      <c r="AO34" s="630"/>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20" t="s">
        <v>309</v>
      </c>
      <c r="CE34" s="621"/>
      <c r="CF34" s="621"/>
      <c r="CG34" s="621"/>
      <c r="CH34" s="621"/>
      <c r="CI34" s="621"/>
      <c r="CJ34" s="621"/>
      <c r="CK34" s="621"/>
      <c r="CL34" s="621"/>
      <c r="CM34" s="621"/>
      <c r="CN34" s="621"/>
      <c r="CO34" s="621"/>
      <c r="CP34" s="621"/>
      <c r="CQ34" s="622"/>
      <c r="CR34" s="623">
        <v>70505390</v>
      </c>
      <c r="CS34" s="624"/>
      <c r="CT34" s="624"/>
      <c r="CU34" s="624"/>
      <c r="CV34" s="624"/>
      <c r="CW34" s="624"/>
      <c r="CX34" s="624"/>
      <c r="CY34" s="625"/>
      <c r="CZ34" s="628">
        <v>7.3</v>
      </c>
      <c r="DA34" s="654"/>
      <c r="DB34" s="654"/>
      <c r="DC34" s="658"/>
      <c r="DD34" s="632">
        <v>43898230</v>
      </c>
      <c r="DE34" s="624"/>
      <c r="DF34" s="624"/>
      <c r="DG34" s="624"/>
      <c r="DH34" s="624"/>
      <c r="DI34" s="624"/>
      <c r="DJ34" s="624"/>
      <c r="DK34" s="625"/>
      <c r="DL34" s="632">
        <v>43898230</v>
      </c>
      <c r="DM34" s="624"/>
      <c r="DN34" s="624"/>
      <c r="DO34" s="624"/>
      <c r="DP34" s="624"/>
      <c r="DQ34" s="624"/>
      <c r="DR34" s="624"/>
      <c r="DS34" s="624"/>
      <c r="DT34" s="624"/>
      <c r="DU34" s="624"/>
      <c r="DV34" s="625"/>
      <c r="DW34" s="628">
        <v>10</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48192304</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05"/>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9142917</v>
      </c>
      <c r="CS35" s="656"/>
      <c r="CT35" s="656"/>
      <c r="CU35" s="656"/>
      <c r="CV35" s="656"/>
      <c r="CW35" s="656"/>
      <c r="CX35" s="656"/>
      <c r="CY35" s="657"/>
      <c r="CZ35" s="628">
        <v>0.9</v>
      </c>
      <c r="DA35" s="654"/>
      <c r="DB35" s="654"/>
      <c r="DC35" s="658"/>
      <c r="DD35" s="632">
        <v>5639318</v>
      </c>
      <c r="DE35" s="656"/>
      <c r="DF35" s="656"/>
      <c r="DG35" s="656"/>
      <c r="DH35" s="656"/>
      <c r="DI35" s="656"/>
      <c r="DJ35" s="656"/>
      <c r="DK35" s="657"/>
      <c r="DL35" s="632">
        <v>5639318</v>
      </c>
      <c r="DM35" s="656"/>
      <c r="DN35" s="656"/>
      <c r="DO35" s="656"/>
      <c r="DP35" s="656"/>
      <c r="DQ35" s="656"/>
      <c r="DR35" s="656"/>
      <c r="DS35" s="656"/>
      <c r="DT35" s="656"/>
      <c r="DU35" s="656"/>
      <c r="DV35" s="657"/>
      <c r="DW35" s="628">
        <v>1.3</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2771442</v>
      </c>
      <c r="S36" s="624"/>
      <c r="T36" s="624"/>
      <c r="U36" s="624"/>
      <c r="V36" s="624"/>
      <c r="W36" s="624"/>
      <c r="X36" s="624"/>
      <c r="Y36" s="625"/>
      <c r="Z36" s="626">
        <v>0.3</v>
      </c>
      <c r="AA36" s="626"/>
      <c r="AB36" s="626"/>
      <c r="AC36" s="626"/>
      <c r="AD36" s="627" t="s">
        <v>122</v>
      </c>
      <c r="AE36" s="627"/>
      <c r="AF36" s="627"/>
      <c r="AG36" s="627"/>
      <c r="AH36" s="627"/>
      <c r="AI36" s="627"/>
      <c r="AJ36" s="627"/>
      <c r="AK36" s="627"/>
      <c r="AL36" s="628" t="s">
        <v>122</v>
      </c>
      <c r="AM36" s="629"/>
      <c r="AN36" s="629"/>
      <c r="AO36" s="630"/>
      <c r="AP36" s="205"/>
      <c r="AQ36" s="689" t="s">
        <v>315</v>
      </c>
      <c r="AR36" s="690"/>
      <c r="AS36" s="690"/>
      <c r="AT36" s="690"/>
      <c r="AU36" s="690"/>
      <c r="AV36" s="690"/>
      <c r="AW36" s="690"/>
      <c r="AX36" s="690"/>
      <c r="AY36" s="691"/>
      <c r="AZ36" s="612">
        <v>108632790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2007314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54832749</v>
      </c>
      <c r="CS36" s="624"/>
      <c r="CT36" s="624"/>
      <c r="CU36" s="624"/>
      <c r="CV36" s="624"/>
      <c r="CW36" s="624"/>
      <c r="CX36" s="624"/>
      <c r="CY36" s="625"/>
      <c r="CZ36" s="628">
        <v>5.6</v>
      </c>
      <c r="DA36" s="654"/>
      <c r="DB36" s="654"/>
      <c r="DC36" s="658"/>
      <c r="DD36" s="632">
        <v>50754715</v>
      </c>
      <c r="DE36" s="624"/>
      <c r="DF36" s="624"/>
      <c r="DG36" s="624"/>
      <c r="DH36" s="624"/>
      <c r="DI36" s="624"/>
      <c r="DJ36" s="624"/>
      <c r="DK36" s="625"/>
      <c r="DL36" s="632">
        <v>32941018</v>
      </c>
      <c r="DM36" s="624"/>
      <c r="DN36" s="624"/>
      <c r="DO36" s="624"/>
      <c r="DP36" s="624"/>
      <c r="DQ36" s="624"/>
      <c r="DR36" s="624"/>
      <c r="DS36" s="624"/>
      <c r="DT36" s="624"/>
      <c r="DU36" s="624"/>
      <c r="DV36" s="625"/>
      <c r="DW36" s="628">
        <v>7.5</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139332557</v>
      </c>
      <c r="S37" s="624"/>
      <c r="T37" s="624"/>
      <c r="U37" s="624"/>
      <c r="V37" s="624"/>
      <c r="W37" s="624"/>
      <c r="X37" s="624"/>
      <c r="Y37" s="625"/>
      <c r="Z37" s="626">
        <v>14.2</v>
      </c>
      <c r="AA37" s="626"/>
      <c r="AB37" s="626"/>
      <c r="AC37" s="626"/>
      <c r="AD37" s="627">
        <v>255024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19103840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-3481298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406932</v>
      </c>
      <c r="CS37" s="656"/>
      <c r="CT37" s="656"/>
      <c r="CU37" s="656"/>
      <c r="CV37" s="656"/>
      <c r="CW37" s="656"/>
      <c r="CX37" s="656"/>
      <c r="CY37" s="657"/>
      <c r="CZ37" s="628">
        <v>0</v>
      </c>
      <c r="DA37" s="654"/>
      <c r="DB37" s="654"/>
      <c r="DC37" s="658"/>
      <c r="DD37" s="632">
        <v>405932</v>
      </c>
      <c r="DE37" s="656"/>
      <c r="DF37" s="656"/>
      <c r="DG37" s="656"/>
      <c r="DH37" s="656"/>
      <c r="DI37" s="656"/>
      <c r="DJ37" s="656"/>
      <c r="DK37" s="657"/>
      <c r="DL37" s="632">
        <v>405932</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42581000</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5338821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186159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82959024</v>
      </c>
      <c r="CS38" s="624"/>
      <c r="CT38" s="624"/>
      <c r="CU38" s="624"/>
      <c r="CV38" s="624"/>
      <c r="CW38" s="624"/>
      <c r="CX38" s="624"/>
      <c r="CY38" s="625"/>
      <c r="CZ38" s="628">
        <v>8.5</v>
      </c>
      <c r="DA38" s="654"/>
      <c r="DB38" s="654"/>
      <c r="DC38" s="658"/>
      <c r="DD38" s="632">
        <v>59414373</v>
      </c>
      <c r="DE38" s="624"/>
      <c r="DF38" s="624"/>
      <c r="DG38" s="624"/>
      <c r="DH38" s="624"/>
      <c r="DI38" s="624"/>
      <c r="DJ38" s="624"/>
      <c r="DK38" s="625"/>
      <c r="DL38" s="632">
        <v>48608714</v>
      </c>
      <c r="DM38" s="624"/>
      <c r="DN38" s="624"/>
      <c r="DO38" s="624"/>
      <c r="DP38" s="624"/>
      <c r="DQ38" s="624"/>
      <c r="DR38" s="624"/>
      <c r="DS38" s="624"/>
      <c r="DT38" s="624"/>
      <c r="DU38" s="624"/>
      <c r="DV38" s="625"/>
      <c r="DW38" s="628">
        <v>11.1</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1514129</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254480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39927276</v>
      </c>
      <c r="CS39" s="656"/>
      <c r="CT39" s="656"/>
      <c r="CU39" s="656"/>
      <c r="CV39" s="656"/>
      <c r="CW39" s="656"/>
      <c r="CX39" s="656"/>
      <c r="CY39" s="657"/>
      <c r="CZ39" s="628">
        <v>4.0999999999999996</v>
      </c>
      <c r="DA39" s="654"/>
      <c r="DB39" s="654"/>
      <c r="DC39" s="658"/>
      <c r="DD39" s="632">
        <v>26691885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7440000</v>
      </c>
      <c r="S40" s="624"/>
      <c r="T40" s="624"/>
      <c r="U40" s="624"/>
      <c r="V40" s="624"/>
      <c r="W40" s="624"/>
      <c r="X40" s="624"/>
      <c r="Y40" s="625"/>
      <c r="Z40" s="626">
        <v>0.8</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1231105</v>
      </c>
      <c r="BA40" s="624"/>
      <c r="BB40" s="624"/>
      <c r="BC40" s="624"/>
      <c r="BD40" s="656"/>
      <c r="BE40" s="656"/>
      <c r="BF40" s="678"/>
      <c r="BG40" s="671" t="s">
        <v>332</v>
      </c>
      <c r="BH40" s="672"/>
      <c r="BI40" s="672"/>
      <c r="BJ40" s="672"/>
      <c r="BK40" s="672"/>
      <c r="BL40" s="206"/>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128346343</v>
      </c>
      <c r="CS40" s="624"/>
      <c r="CT40" s="624"/>
      <c r="CU40" s="624"/>
      <c r="CV40" s="624"/>
      <c r="CW40" s="624"/>
      <c r="CX40" s="624"/>
      <c r="CY40" s="625"/>
      <c r="CZ40" s="628">
        <v>13.2</v>
      </c>
      <c r="DA40" s="654"/>
      <c r="DB40" s="654"/>
      <c r="DC40" s="658"/>
      <c r="DD40" s="632">
        <v>1343097</v>
      </c>
      <c r="DE40" s="624"/>
      <c r="DF40" s="624"/>
      <c r="DG40" s="624"/>
      <c r="DH40" s="624"/>
      <c r="DI40" s="624"/>
      <c r="DJ40" s="624"/>
      <c r="DK40" s="625"/>
      <c r="DL40" s="632">
        <v>12977</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980215852</v>
      </c>
      <c r="S41" s="696"/>
      <c r="T41" s="696"/>
      <c r="U41" s="696"/>
      <c r="V41" s="696"/>
      <c r="W41" s="696"/>
      <c r="X41" s="696"/>
      <c r="Y41" s="700"/>
      <c r="Z41" s="701">
        <v>100</v>
      </c>
      <c r="AA41" s="701"/>
      <c r="AB41" s="701"/>
      <c r="AC41" s="701"/>
      <c r="AD41" s="702">
        <v>430214512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16744456</v>
      </c>
      <c r="BA41" s="624"/>
      <c r="BB41" s="624"/>
      <c r="BC41" s="624"/>
      <c r="BD41" s="656"/>
      <c r="BE41" s="656"/>
      <c r="BF41" s="678"/>
      <c r="BG41" s="671"/>
      <c r="BH41" s="672"/>
      <c r="BI41" s="672"/>
      <c r="BJ41" s="672"/>
      <c r="BK41" s="672"/>
      <c r="BL41" s="206"/>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64700439</v>
      </c>
      <c r="BA42" s="696"/>
      <c r="BB42" s="696"/>
      <c r="BC42" s="696"/>
      <c r="BD42" s="682"/>
      <c r="BE42" s="682"/>
      <c r="BF42" s="684"/>
      <c r="BG42" s="673"/>
      <c r="BH42" s="674"/>
      <c r="BI42" s="674"/>
      <c r="BJ42" s="674"/>
      <c r="BK42" s="674"/>
      <c r="BL42" s="207"/>
      <c r="BM42" s="645" t="s">
        <v>340</v>
      </c>
      <c r="BN42" s="645"/>
      <c r="BO42" s="645"/>
      <c r="BP42" s="645"/>
      <c r="BQ42" s="645"/>
      <c r="BR42" s="645"/>
      <c r="BS42" s="645"/>
      <c r="BT42" s="645"/>
      <c r="BU42" s="646"/>
      <c r="BV42" s="695">
        <v>364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68697460</v>
      </c>
      <c r="CS42" s="656"/>
      <c r="CT42" s="656"/>
      <c r="CU42" s="656"/>
      <c r="CV42" s="656"/>
      <c r="CW42" s="656"/>
      <c r="CX42" s="656"/>
      <c r="CY42" s="657"/>
      <c r="CZ42" s="628">
        <v>7.1</v>
      </c>
      <c r="DA42" s="654"/>
      <c r="DB42" s="654"/>
      <c r="DC42" s="658"/>
      <c r="DD42" s="632">
        <v>14732393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197" t="s">
        <v>342</v>
      </c>
      <c r="CD43" s="620" t="s">
        <v>343</v>
      </c>
      <c r="CE43" s="621"/>
      <c r="CF43" s="621"/>
      <c r="CG43" s="621"/>
      <c r="CH43" s="621"/>
      <c r="CI43" s="621"/>
      <c r="CJ43" s="621"/>
      <c r="CK43" s="621"/>
      <c r="CL43" s="621"/>
      <c r="CM43" s="621"/>
      <c r="CN43" s="621"/>
      <c r="CO43" s="621"/>
      <c r="CP43" s="621"/>
      <c r="CQ43" s="622"/>
      <c r="CR43" s="623">
        <v>1002802</v>
      </c>
      <c r="CS43" s="656"/>
      <c r="CT43" s="656"/>
      <c r="CU43" s="656"/>
      <c r="CV43" s="656"/>
      <c r="CW43" s="656"/>
      <c r="CX43" s="656"/>
      <c r="CY43" s="657"/>
      <c r="CZ43" s="628">
        <v>0.1</v>
      </c>
      <c r="DA43" s="654"/>
      <c r="DB43" s="654"/>
      <c r="DC43" s="658"/>
      <c r="DD43" s="632">
        <v>930693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68543183</v>
      </c>
      <c r="CS44" s="624"/>
      <c r="CT44" s="624"/>
      <c r="CU44" s="624"/>
      <c r="CV44" s="624"/>
      <c r="CW44" s="624"/>
      <c r="CX44" s="624"/>
      <c r="CY44" s="625"/>
      <c r="CZ44" s="628">
        <v>7.1</v>
      </c>
      <c r="DA44" s="629"/>
      <c r="DB44" s="629"/>
      <c r="DC44" s="635"/>
      <c r="DD44" s="632">
        <v>14684560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24984327</v>
      </c>
      <c r="CS45" s="656"/>
      <c r="CT45" s="656"/>
      <c r="CU45" s="656"/>
      <c r="CV45" s="656"/>
      <c r="CW45" s="656"/>
      <c r="CX45" s="656"/>
      <c r="CY45" s="657"/>
      <c r="CZ45" s="628">
        <v>2.6</v>
      </c>
      <c r="DA45" s="654"/>
      <c r="DB45" s="654"/>
      <c r="DC45" s="658"/>
      <c r="DD45" s="632">
        <v>1902650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08"/>
      <c r="CD46" s="661"/>
      <c r="CE46" s="662"/>
      <c r="CF46" s="620" t="s">
        <v>348</v>
      </c>
      <c r="CG46" s="621"/>
      <c r="CH46" s="621"/>
      <c r="CI46" s="621"/>
      <c r="CJ46" s="621"/>
      <c r="CK46" s="621"/>
      <c r="CL46" s="621"/>
      <c r="CM46" s="621"/>
      <c r="CN46" s="621"/>
      <c r="CO46" s="621"/>
      <c r="CP46" s="621"/>
      <c r="CQ46" s="622"/>
      <c r="CR46" s="623">
        <v>42656365</v>
      </c>
      <c r="CS46" s="624"/>
      <c r="CT46" s="624"/>
      <c r="CU46" s="624"/>
      <c r="CV46" s="624"/>
      <c r="CW46" s="624"/>
      <c r="CX46" s="624"/>
      <c r="CY46" s="625"/>
      <c r="CZ46" s="628">
        <v>4.4000000000000004</v>
      </c>
      <c r="DA46" s="629"/>
      <c r="DB46" s="629"/>
      <c r="DC46" s="635"/>
      <c r="DD46" s="632">
        <v>12694419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08"/>
      <c r="CD47" s="661"/>
      <c r="CE47" s="662"/>
      <c r="CF47" s="620" t="s">
        <v>349</v>
      </c>
      <c r="CG47" s="621"/>
      <c r="CH47" s="621"/>
      <c r="CI47" s="621"/>
      <c r="CJ47" s="621"/>
      <c r="CK47" s="621"/>
      <c r="CL47" s="621"/>
      <c r="CM47" s="621"/>
      <c r="CN47" s="621"/>
      <c r="CO47" s="621"/>
      <c r="CP47" s="621"/>
      <c r="CQ47" s="622"/>
      <c r="CR47" s="623">
        <v>154277</v>
      </c>
      <c r="CS47" s="656"/>
      <c r="CT47" s="656"/>
      <c r="CU47" s="656"/>
      <c r="CV47" s="656"/>
      <c r="CW47" s="656"/>
      <c r="CX47" s="656"/>
      <c r="CY47" s="657"/>
      <c r="CZ47" s="628">
        <v>0</v>
      </c>
      <c r="DA47" s="654"/>
      <c r="DB47" s="654"/>
      <c r="DC47" s="658"/>
      <c r="DD47" s="632">
        <v>47833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08"/>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08"/>
      <c r="CD49" s="644" t="s">
        <v>351</v>
      </c>
      <c r="CE49" s="645"/>
      <c r="CF49" s="645"/>
      <c r="CG49" s="645"/>
      <c r="CH49" s="645"/>
      <c r="CI49" s="645"/>
      <c r="CJ49" s="645"/>
      <c r="CK49" s="645"/>
      <c r="CL49" s="645"/>
      <c r="CM49" s="645"/>
      <c r="CN49" s="645"/>
      <c r="CO49" s="645"/>
      <c r="CP49" s="645"/>
      <c r="CQ49" s="646"/>
      <c r="CR49" s="695">
        <v>971708856</v>
      </c>
      <c r="CS49" s="682"/>
      <c r="CT49" s="682"/>
      <c r="CU49" s="682"/>
      <c r="CV49" s="682"/>
      <c r="CW49" s="682"/>
      <c r="CX49" s="682"/>
      <c r="CY49" s="711"/>
      <c r="CZ49" s="703">
        <v>100</v>
      </c>
      <c r="DA49" s="712"/>
      <c r="DB49" s="712"/>
      <c r="DC49" s="713"/>
      <c r="DD49" s="714">
        <v>535993660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sVk8J0b+j2cxeX2DWLBCl6nJhsWWcI/3W6goO13IXS7LmFvMg2ZVP5ER5zmImg1lpwR/mrPTkGAOjTQaS1OWA==" saltValue="EsCRINeAL2cOlAJBKk7N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4" customWidth="1"/>
    <col min="131" max="131" width="1.625" style="214" customWidth="1"/>
    <col min="132" max="16384" width="9" style="214" hidden="1"/>
  </cols>
  <sheetData>
    <row r="1" spans="1:131" ht="11.25" customHeight="1" thickBot="1" x14ac:dyDescent="0.2">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722" t="s">
        <v>353</v>
      </c>
      <c r="DK2" s="723"/>
      <c r="DL2" s="723"/>
      <c r="DM2" s="723"/>
      <c r="DN2" s="723"/>
      <c r="DO2" s="724"/>
      <c r="DP2" s="211"/>
      <c r="DQ2" s="722" t="s">
        <v>354</v>
      </c>
      <c r="DR2" s="723"/>
      <c r="DS2" s="723"/>
      <c r="DT2" s="723"/>
      <c r="DU2" s="723"/>
      <c r="DV2" s="723"/>
      <c r="DW2" s="723"/>
      <c r="DX2" s="723"/>
      <c r="DY2" s="723"/>
      <c r="DZ2" s="724"/>
      <c r="EA2" s="213"/>
    </row>
    <row r="3" spans="1:131" ht="11.25" customHeight="1" x14ac:dyDescent="0.15">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15"/>
      <c r="BA4" s="215"/>
      <c r="BB4" s="215"/>
      <c r="BC4" s="215"/>
      <c r="BD4" s="215"/>
      <c r="BE4" s="216"/>
      <c r="BF4" s="216"/>
      <c r="BG4" s="216"/>
      <c r="BH4" s="216"/>
      <c r="BI4" s="216"/>
      <c r="BJ4" s="216"/>
      <c r="BK4" s="216"/>
      <c r="BL4" s="216"/>
      <c r="BM4" s="216"/>
      <c r="BN4" s="216"/>
      <c r="BO4" s="216"/>
      <c r="BP4" s="216"/>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17"/>
    </row>
    <row r="5" spans="1:131" s="218"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15"/>
      <c r="BA5" s="215"/>
      <c r="BB5" s="215"/>
      <c r="BC5" s="215"/>
      <c r="BD5" s="215"/>
      <c r="BE5" s="216"/>
      <c r="BF5" s="216"/>
      <c r="BG5" s="216"/>
      <c r="BH5" s="216"/>
      <c r="BI5" s="216"/>
      <c r="BJ5" s="216"/>
      <c r="BK5" s="216"/>
      <c r="BL5" s="216"/>
      <c r="BM5" s="216"/>
      <c r="BN5" s="216"/>
      <c r="BO5" s="216"/>
      <c r="BP5" s="216"/>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17"/>
    </row>
    <row r="6" spans="1:131" s="218"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15"/>
      <c r="BA6" s="215"/>
      <c r="BB6" s="215"/>
      <c r="BC6" s="215"/>
      <c r="BD6" s="215"/>
      <c r="BE6" s="216"/>
      <c r="BF6" s="216"/>
      <c r="BG6" s="216"/>
      <c r="BH6" s="216"/>
      <c r="BI6" s="216"/>
      <c r="BJ6" s="216"/>
      <c r="BK6" s="216"/>
      <c r="BL6" s="216"/>
      <c r="BM6" s="216"/>
      <c r="BN6" s="216"/>
      <c r="BO6" s="216"/>
      <c r="BP6" s="216"/>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17"/>
    </row>
    <row r="7" spans="1:131" s="218" customFormat="1" ht="26.25" customHeight="1" thickTop="1" x14ac:dyDescent="0.15">
      <c r="A7" s="219">
        <v>1</v>
      </c>
      <c r="B7" s="749" t="s">
        <v>374</v>
      </c>
      <c r="C7" s="750"/>
      <c r="D7" s="750"/>
      <c r="E7" s="750"/>
      <c r="F7" s="750"/>
      <c r="G7" s="750"/>
      <c r="H7" s="750"/>
      <c r="I7" s="750"/>
      <c r="J7" s="750"/>
      <c r="K7" s="750"/>
      <c r="L7" s="750"/>
      <c r="M7" s="750"/>
      <c r="N7" s="750"/>
      <c r="O7" s="750"/>
      <c r="P7" s="751"/>
      <c r="Q7" s="752">
        <v>980097</v>
      </c>
      <c r="R7" s="753"/>
      <c r="S7" s="753"/>
      <c r="T7" s="753"/>
      <c r="U7" s="753"/>
      <c r="V7" s="753">
        <v>971816</v>
      </c>
      <c r="W7" s="753"/>
      <c r="X7" s="753"/>
      <c r="Y7" s="753"/>
      <c r="Z7" s="753"/>
      <c r="AA7" s="753">
        <v>8281</v>
      </c>
      <c r="AB7" s="753"/>
      <c r="AC7" s="753"/>
      <c r="AD7" s="753"/>
      <c r="AE7" s="754"/>
      <c r="AF7" s="755">
        <v>5794</v>
      </c>
      <c r="AG7" s="756"/>
      <c r="AH7" s="756"/>
      <c r="AI7" s="756"/>
      <c r="AJ7" s="757"/>
      <c r="AK7" s="758">
        <v>1127</v>
      </c>
      <c r="AL7" s="759"/>
      <c r="AM7" s="759"/>
      <c r="AN7" s="759"/>
      <c r="AO7" s="759"/>
      <c r="AP7" s="759">
        <v>1479353</v>
      </c>
      <c r="AQ7" s="759"/>
      <c r="AR7" s="759"/>
      <c r="AS7" s="759"/>
      <c r="AT7" s="759"/>
      <c r="AU7" s="760"/>
      <c r="AV7" s="760"/>
      <c r="AW7" s="760"/>
      <c r="AX7" s="760"/>
      <c r="AY7" s="761"/>
      <c r="AZ7" s="215"/>
      <c r="BA7" s="215"/>
      <c r="BB7" s="215"/>
      <c r="BC7" s="215"/>
      <c r="BD7" s="215"/>
      <c r="BE7" s="216"/>
      <c r="BF7" s="216"/>
      <c r="BG7" s="216"/>
      <c r="BH7" s="216"/>
      <c r="BI7" s="216"/>
      <c r="BJ7" s="216"/>
      <c r="BK7" s="216"/>
      <c r="BL7" s="216"/>
      <c r="BM7" s="216"/>
      <c r="BN7" s="216"/>
      <c r="BO7" s="216"/>
      <c r="BP7" s="216"/>
      <c r="BQ7" s="219">
        <v>1</v>
      </c>
      <c r="BR7" s="220"/>
      <c r="BS7" s="746" t="s">
        <v>566</v>
      </c>
      <c r="BT7" s="747"/>
      <c r="BU7" s="747"/>
      <c r="BV7" s="747" t="s">
        <v>566</v>
      </c>
      <c r="BW7" s="747"/>
      <c r="BX7" s="747"/>
      <c r="BY7" s="747" t="s">
        <v>566</v>
      </c>
      <c r="BZ7" s="747"/>
      <c r="CA7" s="747"/>
      <c r="CB7" s="747" t="s">
        <v>566</v>
      </c>
      <c r="CC7" s="747"/>
      <c r="CD7" s="747"/>
      <c r="CE7" s="747" t="s">
        <v>566</v>
      </c>
      <c r="CF7" s="747"/>
      <c r="CG7" s="762"/>
      <c r="CH7" s="743">
        <v>8</v>
      </c>
      <c r="CI7" s="744"/>
      <c r="CJ7" s="744"/>
      <c r="CK7" s="744"/>
      <c r="CL7" s="745"/>
      <c r="CM7" s="743">
        <v>1076</v>
      </c>
      <c r="CN7" s="744"/>
      <c r="CO7" s="744"/>
      <c r="CP7" s="744"/>
      <c r="CQ7" s="745"/>
      <c r="CR7" s="743">
        <v>20</v>
      </c>
      <c r="CS7" s="744"/>
      <c r="CT7" s="744"/>
      <c r="CU7" s="744"/>
      <c r="CV7" s="745"/>
      <c r="CW7" s="743">
        <v>0</v>
      </c>
      <c r="CX7" s="744"/>
      <c r="CY7" s="744"/>
      <c r="CZ7" s="744"/>
      <c r="DA7" s="745"/>
      <c r="DB7" s="743">
        <v>0</v>
      </c>
      <c r="DC7" s="744"/>
      <c r="DD7" s="744"/>
      <c r="DE7" s="744"/>
      <c r="DF7" s="745"/>
      <c r="DG7" s="743">
        <v>5002</v>
      </c>
      <c r="DH7" s="744"/>
      <c r="DI7" s="744"/>
      <c r="DJ7" s="744"/>
      <c r="DK7" s="745"/>
      <c r="DL7" s="743">
        <v>0</v>
      </c>
      <c r="DM7" s="744"/>
      <c r="DN7" s="744"/>
      <c r="DO7" s="744"/>
      <c r="DP7" s="745"/>
      <c r="DQ7" s="743"/>
      <c r="DR7" s="744"/>
      <c r="DS7" s="744"/>
      <c r="DT7" s="744"/>
      <c r="DU7" s="745"/>
      <c r="DV7" s="746"/>
      <c r="DW7" s="747"/>
      <c r="DX7" s="747"/>
      <c r="DY7" s="747"/>
      <c r="DZ7" s="748"/>
      <c r="EA7" s="217"/>
    </row>
    <row r="8" spans="1:131" s="218" customFormat="1" ht="26.25" customHeight="1" x14ac:dyDescent="0.15">
      <c r="A8" s="221">
        <v>2</v>
      </c>
      <c r="B8" s="780" t="s">
        <v>375</v>
      </c>
      <c r="C8" s="781"/>
      <c r="D8" s="781"/>
      <c r="E8" s="781"/>
      <c r="F8" s="781"/>
      <c r="G8" s="781"/>
      <c r="H8" s="781"/>
      <c r="I8" s="781"/>
      <c r="J8" s="781"/>
      <c r="K8" s="781"/>
      <c r="L8" s="781"/>
      <c r="M8" s="781"/>
      <c r="N8" s="781"/>
      <c r="O8" s="781"/>
      <c r="P8" s="782"/>
      <c r="Q8" s="783">
        <v>957</v>
      </c>
      <c r="R8" s="784"/>
      <c r="S8" s="784"/>
      <c r="T8" s="784"/>
      <c r="U8" s="784"/>
      <c r="V8" s="784">
        <v>732</v>
      </c>
      <c r="W8" s="784"/>
      <c r="X8" s="784"/>
      <c r="Y8" s="784"/>
      <c r="Z8" s="784"/>
      <c r="AA8" s="784">
        <v>225</v>
      </c>
      <c r="AB8" s="784"/>
      <c r="AC8" s="784"/>
      <c r="AD8" s="784"/>
      <c r="AE8" s="785"/>
      <c r="AF8" s="786" t="s">
        <v>122</v>
      </c>
      <c r="AG8" s="787"/>
      <c r="AH8" s="787"/>
      <c r="AI8" s="787"/>
      <c r="AJ8" s="788"/>
      <c r="AK8" s="769">
        <v>13</v>
      </c>
      <c r="AL8" s="770"/>
      <c r="AM8" s="770"/>
      <c r="AN8" s="770"/>
      <c r="AO8" s="770"/>
      <c r="AP8" s="770">
        <v>1680</v>
      </c>
      <c r="AQ8" s="770"/>
      <c r="AR8" s="770"/>
      <c r="AS8" s="770"/>
      <c r="AT8" s="770"/>
      <c r="AU8" s="771"/>
      <c r="AV8" s="771"/>
      <c r="AW8" s="771"/>
      <c r="AX8" s="771"/>
      <c r="AY8" s="772"/>
      <c r="AZ8" s="215"/>
      <c r="BA8" s="215"/>
      <c r="BB8" s="215"/>
      <c r="BC8" s="215"/>
      <c r="BD8" s="215"/>
      <c r="BE8" s="216"/>
      <c r="BF8" s="216"/>
      <c r="BG8" s="216"/>
      <c r="BH8" s="216"/>
      <c r="BI8" s="216"/>
      <c r="BJ8" s="216"/>
      <c r="BK8" s="216"/>
      <c r="BL8" s="216"/>
      <c r="BM8" s="216"/>
      <c r="BN8" s="216"/>
      <c r="BO8" s="216"/>
      <c r="BP8" s="216"/>
      <c r="BQ8" s="221">
        <v>2</v>
      </c>
      <c r="BR8" s="222"/>
      <c r="BS8" s="773" t="s">
        <v>567</v>
      </c>
      <c r="BT8" s="774"/>
      <c r="BU8" s="774"/>
      <c r="BV8" s="774" t="s">
        <v>567</v>
      </c>
      <c r="BW8" s="774"/>
      <c r="BX8" s="774"/>
      <c r="BY8" s="774" t="s">
        <v>567</v>
      </c>
      <c r="BZ8" s="774"/>
      <c r="CA8" s="774"/>
      <c r="CB8" s="774" t="s">
        <v>567</v>
      </c>
      <c r="CC8" s="774"/>
      <c r="CD8" s="774"/>
      <c r="CE8" s="774" t="s">
        <v>567</v>
      </c>
      <c r="CF8" s="774"/>
      <c r="CG8" s="775"/>
      <c r="CH8" s="776">
        <v>-4</v>
      </c>
      <c r="CI8" s="777"/>
      <c r="CJ8" s="777"/>
      <c r="CK8" s="777"/>
      <c r="CL8" s="778"/>
      <c r="CM8" s="776">
        <v>264</v>
      </c>
      <c r="CN8" s="777"/>
      <c r="CO8" s="777"/>
      <c r="CP8" s="777"/>
      <c r="CQ8" s="778"/>
      <c r="CR8" s="776">
        <v>100</v>
      </c>
      <c r="CS8" s="777"/>
      <c r="CT8" s="777"/>
      <c r="CU8" s="777"/>
      <c r="CV8" s="778"/>
      <c r="CW8" s="776">
        <v>0</v>
      </c>
      <c r="CX8" s="777"/>
      <c r="CY8" s="777"/>
      <c r="CZ8" s="777"/>
      <c r="DA8" s="778"/>
      <c r="DB8" s="776">
        <v>0</v>
      </c>
      <c r="DC8" s="777"/>
      <c r="DD8" s="777"/>
      <c r="DE8" s="777"/>
      <c r="DF8" s="778"/>
      <c r="DG8" s="776">
        <v>0</v>
      </c>
      <c r="DH8" s="777"/>
      <c r="DI8" s="777"/>
      <c r="DJ8" s="777"/>
      <c r="DK8" s="778"/>
      <c r="DL8" s="776">
        <v>0</v>
      </c>
      <c r="DM8" s="777"/>
      <c r="DN8" s="777"/>
      <c r="DO8" s="777"/>
      <c r="DP8" s="778"/>
      <c r="DQ8" s="776"/>
      <c r="DR8" s="777"/>
      <c r="DS8" s="777"/>
      <c r="DT8" s="777"/>
      <c r="DU8" s="778"/>
      <c r="DV8" s="773"/>
      <c r="DW8" s="774"/>
      <c r="DX8" s="774"/>
      <c r="DY8" s="774"/>
      <c r="DZ8" s="779"/>
      <c r="EA8" s="217"/>
    </row>
    <row r="9" spans="1:131" s="218" customFormat="1" ht="26.25" customHeight="1" x14ac:dyDescent="0.15">
      <c r="A9" s="221">
        <v>3</v>
      </c>
      <c r="B9" s="780" t="s">
        <v>376</v>
      </c>
      <c r="C9" s="781"/>
      <c r="D9" s="781"/>
      <c r="E9" s="781"/>
      <c r="F9" s="781"/>
      <c r="G9" s="781"/>
      <c r="H9" s="781"/>
      <c r="I9" s="781"/>
      <c r="J9" s="781"/>
      <c r="K9" s="781"/>
      <c r="L9" s="781"/>
      <c r="M9" s="781"/>
      <c r="N9" s="781"/>
      <c r="O9" s="781"/>
      <c r="P9" s="782"/>
      <c r="Q9" s="783">
        <v>2232</v>
      </c>
      <c r="R9" s="784"/>
      <c r="S9" s="784"/>
      <c r="T9" s="784"/>
      <c r="U9" s="784"/>
      <c r="V9" s="784">
        <v>2231</v>
      </c>
      <c r="W9" s="784"/>
      <c r="X9" s="784"/>
      <c r="Y9" s="784"/>
      <c r="Z9" s="784"/>
      <c r="AA9" s="784">
        <v>1</v>
      </c>
      <c r="AB9" s="784"/>
      <c r="AC9" s="784"/>
      <c r="AD9" s="784"/>
      <c r="AE9" s="785"/>
      <c r="AF9" s="786" t="s">
        <v>122</v>
      </c>
      <c r="AG9" s="787"/>
      <c r="AH9" s="787"/>
      <c r="AI9" s="787"/>
      <c r="AJ9" s="788"/>
      <c r="AK9" s="769">
        <v>13</v>
      </c>
      <c r="AL9" s="770"/>
      <c r="AM9" s="770"/>
      <c r="AN9" s="770"/>
      <c r="AO9" s="770"/>
      <c r="AP9" s="770">
        <v>2864</v>
      </c>
      <c r="AQ9" s="770"/>
      <c r="AR9" s="770"/>
      <c r="AS9" s="770"/>
      <c r="AT9" s="770"/>
      <c r="AU9" s="771"/>
      <c r="AV9" s="771"/>
      <c r="AW9" s="771"/>
      <c r="AX9" s="771"/>
      <c r="AY9" s="772"/>
      <c r="AZ9" s="215"/>
      <c r="BA9" s="215"/>
      <c r="BB9" s="215"/>
      <c r="BC9" s="215"/>
      <c r="BD9" s="215"/>
      <c r="BE9" s="216"/>
      <c r="BF9" s="216"/>
      <c r="BG9" s="216"/>
      <c r="BH9" s="216"/>
      <c r="BI9" s="216"/>
      <c r="BJ9" s="216"/>
      <c r="BK9" s="216"/>
      <c r="BL9" s="216"/>
      <c r="BM9" s="216"/>
      <c r="BN9" s="216"/>
      <c r="BO9" s="216"/>
      <c r="BP9" s="216"/>
      <c r="BQ9" s="221">
        <v>3</v>
      </c>
      <c r="BR9" s="222"/>
      <c r="BS9" s="773" t="s">
        <v>568</v>
      </c>
      <c r="BT9" s="774"/>
      <c r="BU9" s="774"/>
      <c r="BV9" s="774" t="s">
        <v>568</v>
      </c>
      <c r="BW9" s="774"/>
      <c r="BX9" s="774"/>
      <c r="BY9" s="774" t="s">
        <v>568</v>
      </c>
      <c r="BZ9" s="774"/>
      <c r="CA9" s="774"/>
      <c r="CB9" s="774" t="s">
        <v>568</v>
      </c>
      <c r="CC9" s="774"/>
      <c r="CD9" s="774"/>
      <c r="CE9" s="774" t="s">
        <v>568</v>
      </c>
      <c r="CF9" s="774"/>
      <c r="CG9" s="775"/>
      <c r="CH9" s="776">
        <v>3</v>
      </c>
      <c r="CI9" s="777"/>
      <c r="CJ9" s="777"/>
      <c r="CK9" s="777"/>
      <c r="CL9" s="778"/>
      <c r="CM9" s="776">
        <v>505</v>
      </c>
      <c r="CN9" s="777"/>
      <c r="CO9" s="777"/>
      <c r="CP9" s="777"/>
      <c r="CQ9" s="778"/>
      <c r="CR9" s="776">
        <v>50</v>
      </c>
      <c r="CS9" s="777"/>
      <c r="CT9" s="777"/>
      <c r="CU9" s="777"/>
      <c r="CV9" s="778"/>
      <c r="CW9" s="776">
        <v>0</v>
      </c>
      <c r="CX9" s="777"/>
      <c r="CY9" s="777"/>
      <c r="CZ9" s="777"/>
      <c r="DA9" s="778"/>
      <c r="DB9" s="776">
        <v>0</v>
      </c>
      <c r="DC9" s="777"/>
      <c r="DD9" s="777"/>
      <c r="DE9" s="777"/>
      <c r="DF9" s="778"/>
      <c r="DG9" s="776">
        <v>0</v>
      </c>
      <c r="DH9" s="777"/>
      <c r="DI9" s="777"/>
      <c r="DJ9" s="777"/>
      <c r="DK9" s="778"/>
      <c r="DL9" s="776">
        <v>0</v>
      </c>
      <c r="DM9" s="777"/>
      <c r="DN9" s="777"/>
      <c r="DO9" s="777"/>
      <c r="DP9" s="778"/>
      <c r="DQ9" s="776"/>
      <c r="DR9" s="777"/>
      <c r="DS9" s="777"/>
      <c r="DT9" s="777"/>
      <c r="DU9" s="778"/>
      <c r="DV9" s="773"/>
      <c r="DW9" s="774"/>
      <c r="DX9" s="774"/>
      <c r="DY9" s="774"/>
      <c r="DZ9" s="779"/>
      <c r="EA9" s="217"/>
    </row>
    <row r="10" spans="1:131" s="218" customFormat="1" ht="26.25" customHeight="1" x14ac:dyDescent="0.15">
      <c r="A10" s="221">
        <v>4</v>
      </c>
      <c r="B10" s="780" t="s">
        <v>377</v>
      </c>
      <c r="C10" s="781"/>
      <c r="D10" s="781"/>
      <c r="E10" s="781"/>
      <c r="F10" s="781"/>
      <c r="G10" s="781"/>
      <c r="H10" s="781"/>
      <c r="I10" s="781"/>
      <c r="J10" s="781"/>
      <c r="K10" s="781"/>
      <c r="L10" s="781"/>
      <c r="M10" s="781"/>
      <c r="N10" s="781"/>
      <c r="O10" s="781"/>
      <c r="P10" s="782"/>
      <c r="Q10" s="783">
        <v>277033</v>
      </c>
      <c r="R10" s="784"/>
      <c r="S10" s="784"/>
      <c r="T10" s="784"/>
      <c r="U10" s="784"/>
      <c r="V10" s="784">
        <v>277033</v>
      </c>
      <c r="W10" s="784"/>
      <c r="X10" s="784"/>
      <c r="Y10" s="784"/>
      <c r="Z10" s="784"/>
      <c r="AA10" s="784">
        <v>0</v>
      </c>
      <c r="AB10" s="784"/>
      <c r="AC10" s="784"/>
      <c r="AD10" s="784"/>
      <c r="AE10" s="785"/>
      <c r="AF10" s="786" t="s">
        <v>122</v>
      </c>
      <c r="AG10" s="787"/>
      <c r="AH10" s="787"/>
      <c r="AI10" s="787"/>
      <c r="AJ10" s="788"/>
      <c r="AK10" s="769">
        <v>159674</v>
      </c>
      <c r="AL10" s="770"/>
      <c r="AM10" s="770"/>
      <c r="AN10" s="770"/>
      <c r="AO10" s="770"/>
      <c r="AP10" s="770">
        <v>0</v>
      </c>
      <c r="AQ10" s="770"/>
      <c r="AR10" s="770"/>
      <c r="AS10" s="770"/>
      <c r="AT10" s="770"/>
      <c r="AU10" s="771"/>
      <c r="AV10" s="771"/>
      <c r="AW10" s="771"/>
      <c r="AX10" s="771"/>
      <c r="AY10" s="772"/>
      <c r="AZ10" s="215"/>
      <c r="BA10" s="215"/>
      <c r="BB10" s="215"/>
      <c r="BC10" s="215"/>
      <c r="BD10" s="215"/>
      <c r="BE10" s="216"/>
      <c r="BF10" s="216"/>
      <c r="BG10" s="216"/>
      <c r="BH10" s="216"/>
      <c r="BI10" s="216"/>
      <c r="BJ10" s="216"/>
      <c r="BK10" s="216"/>
      <c r="BL10" s="216"/>
      <c r="BM10" s="216"/>
      <c r="BN10" s="216"/>
      <c r="BO10" s="216"/>
      <c r="BP10" s="216"/>
      <c r="BQ10" s="221">
        <v>4</v>
      </c>
      <c r="BR10" s="222"/>
      <c r="BS10" s="773" t="s">
        <v>569</v>
      </c>
      <c r="BT10" s="774"/>
      <c r="BU10" s="774"/>
      <c r="BV10" s="774" t="s">
        <v>569</v>
      </c>
      <c r="BW10" s="774"/>
      <c r="BX10" s="774"/>
      <c r="BY10" s="774" t="s">
        <v>569</v>
      </c>
      <c r="BZ10" s="774"/>
      <c r="CA10" s="774"/>
      <c r="CB10" s="774" t="s">
        <v>569</v>
      </c>
      <c r="CC10" s="774"/>
      <c r="CD10" s="774"/>
      <c r="CE10" s="774" t="s">
        <v>569</v>
      </c>
      <c r="CF10" s="774"/>
      <c r="CG10" s="775"/>
      <c r="CH10" s="776">
        <v>24</v>
      </c>
      <c r="CI10" s="777"/>
      <c r="CJ10" s="777"/>
      <c r="CK10" s="777"/>
      <c r="CL10" s="778"/>
      <c r="CM10" s="776">
        <v>630</v>
      </c>
      <c r="CN10" s="777"/>
      <c r="CO10" s="777"/>
      <c r="CP10" s="777"/>
      <c r="CQ10" s="778"/>
      <c r="CR10" s="776">
        <v>932</v>
      </c>
      <c r="CS10" s="777"/>
      <c r="CT10" s="777"/>
      <c r="CU10" s="777"/>
      <c r="CV10" s="778"/>
      <c r="CW10" s="776">
        <v>0</v>
      </c>
      <c r="CX10" s="777"/>
      <c r="CY10" s="777"/>
      <c r="CZ10" s="777"/>
      <c r="DA10" s="778"/>
      <c r="DB10" s="776">
        <v>559</v>
      </c>
      <c r="DC10" s="777"/>
      <c r="DD10" s="777"/>
      <c r="DE10" s="777"/>
      <c r="DF10" s="778"/>
      <c r="DG10" s="776">
        <v>0</v>
      </c>
      <c r="DH10" s="777"/>
      <c r="DI10" s="777"/>
      <c r="DJ10" s="777"/>
      <c r="DK10" s="778"/>
      <c r="DL10" s="776">
        <v>0</v>
      </c>
      <c r="DM10" s="777"/>
      <c r="DN10" s="777"/>
      <c r="DO10" s="777"/>
      <c r="DP10" s="778"/>
      <c r="DQ10" s="776"/>
      <c r="DR10" s="777"/>
      <c r="DS10" s="777"/>
      <c r="DT10" s="777"/>
      <c r="DU10" s="778"/>
      <c r="DV10" s="773"/>
      <c r="DW10" s="774"/>
      <c r="DX10" s="774"/>
      <c r="DY10" s="774"/>
      <c r="DZ10" s="779"/>
      <c r="EA10" s="217"/>
    </row>
    <row r="11" spans="1:131" s="218" customFormat="1" ht="26.25" customHeight="1" x14ac:dyDescent="0.15">
      <c r="A11" s="221">
        <v>5</v>
      </c>
      <c r="B11" s="780" t="s">
        <v>378</v>
      </c>
      <c r="C11" s="781"/>
      <c r="D11" s="781"/>
      <c r="E11" s="781"/>
      <c r="F11" s="781"/>
      <c r="G11" s="781"/>
      <c r="H11" s="781"/>
      <c r="I11" s="781"/>
      <c r="J11" s="781"/>
      <c r="K11" s="781"/>
      <c r="L11" s="781"/>
      <c r="M11" s="781"/>
      <c r="N11" s="781"/>
      <c r="O11" s="781"/>
      <c r="P11" s="782"/>
      <c r="Q11" s="783">
        <v>1939</v>
      </c>
      <c r="R11" s="784"/>
      <c r="S11" s="784"/>
      <c r="T11" s="784"/>
      <c r="U11" s="784"/>
      <c r="V11" s="784">
        <v>1939</v>
      </c>
      <c r="W11" s="784"/>
      <c r="X11" s="784"/>
      <c r="Y11" s="784"/>
      <c r="Z11" s="784"/>
      <c r="AA11" s="784">
        <v>0</v>
      </c>
      <c r="AB11" s="784"/>
      <c r="AC11" s="784"/>
      <c r="AD11" s="784"/>
      <c r="AE11" s="785"/>
      <c r="AF11" s="786" t="s">
        <v>122</v>
      </c>
      <c r="AG11" s="787"/>
      <c r="AH11" s="787"/>
      <c r="AI11" s="787"/>
      <c r="AJ11" s="788"/>
      <c r="AK11" s="769">
        <v>0</v>
      </c>
      <c r="AL11" s="770"/>
      <c r="AM11" s="770"/>
      <c r="AN11" s="770"/>
      <c r="AO11" s="770"/>
      <c r="AP11" s="770">
        <v>8220</v>
      </c>
      <c r="AQ11" s="770"/>
      <c r="AR11" s="770"/>
      <c r="AS11" s="770"/>
      <c r="AT11" s="770"/>
      <c r="AU11" s="771"/>
      <c r="AV11" s="771"/>
      <c r="AW11" s="771"/>
      <c r="AX11" s="771"/>
      <c r="AY11" s="772"/>
      <c r="AZ11" s="215"/>
      <c r="BA11" s="215"/>
      <c r="BB11" s="215"/>
      <c r="BC11" s="215"/>
      <c r="BD11" s="215"/>
      <c r="BE11" s="216"/>
      <c r="BF11" s="216"/>
      <c r="BG11" s="216"/>
      <c r="BH11" s="216"/>
      <c r="BI11" s="216"/>
      <c r="BJ11" s="216"/>
      <c r="BK11" s="216"/>
      <c r="BL11" s="216"/>
      <c r="BM11" s="216"/>
      <c r="BN11" s="216"/>
      <c r="BO11" s="216"/>
      <c r="BP11" s="216"/>
      <c r="BQ11" s="221">
        <v>5</v>
      </c>
      <c r="BR11" s="222"/>
      <c r="BS11" s="773" t="s">
        <v>570</v>
      </c>
      <c r="BT11" s="774"/>
      <c r="BU11" s="774"/>
      <c r="BV11" s="774" t="s">
        <v>570</v>
      </c>
      <c r="BW11" s="774"/>
      <c r="BX11" s="774"/>
      <c r="BY11" s="774" t="s">
        <v>570</v>
      </c>
      <c r="BZ11" s="774"/>
      <c r="CA11" s="774"/>
      <c r="CB11" s="774" t="s">
        <v>570</v>
      </c>
      <c r="CC11" s="774"/>
      <c r="CD11" s="774"/>
      <c r="CE11" s="774" t="s">
        <v>570</v>
      </c>
      <c r="CF11" s="774"/>
      <c r="CG11" s="775"/>
      <c r="CH11" s="776">
        <v>25</v>
      </c>
      <c r="CI11" s="777"/>
      <c r="CJ11" s="777"/>
      <c r="CK11" s="777"/>
      <c r="CL11" s="778"/>
      <c r="CM11" s="776">
        <v>919</v>
      </c>
      <c r="CN11" s="777"/>
      <c r="CO11" s="777"/>
      <c r="CP11" s="777"/>
      <c r="CQ11" s="778"/>
      <c r="CR11" s="776">
        <v>55</v>
      </c>
      <c r="CS11" s="777"/>
      <c r="CT11" s="777"/>
      <c r="CU11" s="777"/>
      <c r="CV11" s="778"/>
      <c r="CW11" s="776">
        <v>885</v>
      </c>
      <c r="CX11" s="777"/>
      <c r="CY11" s="777"/>
      <c r="CZ11" s="777"/>
      <c r="DA11" s="778"/>
      <c r="DB11" s="776">
        <v>0</v>
      </c>
      <c r="DC11" s="777"/>
      <c r="DD11" s="777"/>
      <c r="DE11" s="777"/>
      <c r="DF11" s="778"/>
      <c r="DG11" s="776">
        <v>0</v>
      </c>
      <c r="DH11" s="777"/>
      <c r="DI11" s="777"/>
      <c r="DJ11" s="777"/>
      <c r="DK11" s="778"/>
      <c r="DL11" s="776">
        <v>0</v>
      </c>
      <c r="DM11" s="777"/>
      <c r="DN11" s="777"/>
      <c r="DO11" s="777"/>
      <c r="DP11" s="778"/>
      <c r="DQ11" s="776"/>
      <c r="DR11" s="777"/>
      <c r="DS11" s="777"/>
      <c r="DT11" s="777"/>
      <c r="DU11" s="778"/>
      <c r="DV11" s="773"/>
      <c r="DW11" s="774"/>
      <c r="DX11" s="774"/>
      <c r="DY11" s="774"/>
      <c r="DZ11" s="779"/>
      <c r="EA11" s="217"/>
    </row>
    <row r="12" spans="1:131" s="218" customFormat="1" ht="26.25" customHeight="1" x14ac:dyDescent="0.15">
      <c r="A12" s="221">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15"/>
      <c r="BA12" s="215"/>
      <c r="BB12" s="215"/>
      <c r="BC12" s="215"/>
      <c r="BD12" s="215"/>
      <c r="BE12" s="216"/>
      <c r="BF12" s="216"/>
      <c r="BG12" s="216"/>
      <c r="BH12" s="216"/>
      <c r="BI12" s="216"/>
      <c r="BJ12" s="216"/>
      <c r="BK12" s="216"/>
      <c r="BL12" s="216"/>
      <c r="BM12" s="216"/>
      <c r="BN12" s="216"/>
      <c r="BO12" s="216"/>
      <c r="BP12" s="216"/>
      <c r="BQ12" s="221">
        <v>6</v>
      </c>
      <c r="BR12" s="222"/>
      <c r="BS12" s="773" t="s">
        <v>571</v>
      </c>
      <c r="BT12" s="774"/>
      <c r="BU12" s="774"/>
      <c r="BV12" s="774" t="s">
        <v>571</v>
      </c>
      <c r="BW12" s="774"/>
      <c r="BX12" s="774"/>
      <c r="BY12" s="774" t="s">
        <v>571</v>
      </c>
      <c r="BZ12" s="774"/>
      <c r="CA12" s="774"/>
      <c r="CB12" s="774" t="s">
        <v>571</v>
      </c>
      <c r="CC12" s="774"/>
      <c r="CD12" s="774"/>
      <c r="CE12" s="774" t="s">
        <v>571</v>
      </c>
      <c r="CF12" s="774"/>
      <c r="CG12" s="775"/>
      <c r="CH12" s="776">
        <v>0</v>
      </c>
      <c r="CI12" s="777"/>
      <c r="CJ12" s="777"/>
      <c r="CK12" s="777"/>
      <c r="CL12" s="778"/>
      <c r="CM12" s="776">
        <v>156</v>
      </c>
      <c r="CN12" s="777"/>
      <c r="CO12" s="777"/>
      <c r="CP12" s="777"/>
      <c r="CQ12" s="778"/>
      <c r="CR12" s="776">
        <v>15</v>
      </c>
      <c r="CS12" s="777"/>
      <c r="CT12" s="777"/>
      <c r="CU12" s="777"/>
      <c r="CV12" s="778"/>
      <c r="CW12" s="776">
        <v>20</v>
      </c>
      <c r="CX12" s="777"/>
      <c r="CY12" s="777"/>
      <c r="CZ12" s="777"/>
      <c r="DA12" s="778"/>
      <c r="DB12" s="776">
        <v>40</v>
      </c>
      <c r="DC12" s="777"/>
      <c r="DD12" s="777"/>
      <c r="DE12" s="777"/>
      <c r="DF12" s="778"/>
      <c r="DG12" s="776">
        <v>0</v>
      </c>
      <c r="DH12" s="777"/>
      <c r="DI12" s="777"/>
      <c r="DJ12" s="777"/>
      <c r="DK12" s="778"/>
      <c r="DL12" s="776">
        <v>0</v>
      </c>
      <c r="DM12" s="777"/>
      <c r="DN12" s="777"/>
      <c r="DO12" s="777"/>
      <c r="DP12" s="778"/>
      <c r="DQ12" s="776"/>
      <c r="DR12" s="777"/>
      <c r="DS12" s="777"/>
      <c r="DT12" s="777"/>
      <c r="DU12" s="778"/>
      <c r="DV12" s="773"/>
      <c r="DW12" s="774"/>
      <c r="DX12" s="774"/>
      <c r="DY12" s="774"/>
      <c r="DZ12" s="779"/>
      <c r="EA12" s="217"/>
    </row>
    <row r="13" spans="1:131" s="218" customFormat="1" ht="26.25" customHeight="1" x14ac:dyDescent="0.15">
      <c r="A13" s="221">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15"/>
      <c r="BA13" s="215"/>
      <c r="BB13" s="215"/>
      <c r="BC13" s="215"/>
      <c r="BD13" s="215"/>
      <c r="BE13" s="216"/>
      <c r="BF13" s="216"/>
      <c r="BG13" s="216"/>
      <c r="BH13" s="216"/>
      <c r="BI13" s="216"/>
      <c r="BJ13" s="216"/>
      <c r="BK13" s="216"/>
      <c r="BL13" s="216"/>
      <c r="BM13" s="216"/>
      <c r="BN13" s="216"/>
      <c r="BO13" s="216"/>
      <c r="BP13" s="216"/>
      <c r="BQ13" s="221">
        <v>7</v>
      </c>
      <c r="BR13" s="222"/>
      <c r="BS13" s="773" t="s">
        <v>572</v>
      </c>
      <c r="BT13" s="774"/>
      <c r="BU13" s="774"/>
      <c r="BV13" s="774" t="s">
        <v>572</v>
      </c>
      <c r="BW13" s="774"/>
      <c r="BX13" s="774"/>
      <c r="BY13" s="774" t="s">
        <v>572</v>
      </c>
      <c r="BZ13" s="774"/>
      <c r="CA13" s="774"/>
      <c r="CB13" s="774" t="s">
        <v>572</v>
      </c>
      <c r="CC13" s="774"/>
      <c r="CD13" s="774"/>
      <c r="CE13" s="774" t="s">
        <v>572</v>
      </c>
      <c r="CF13" s="774"/>
      <c r="CG13" s="775"/>
      <c r="CH13" s="776">
        <v>-2</v>
      </c>
      <c r="CI13" s="777"/>
      <c r="CJ13" s="777"/>
      <c r="CK13" s="777"/>
      <c r="CL13" s="778"/>
      <c r="CM13" s="776">
        <v>33</v>
      </c>
      <c r="CN13" s="777"/>
      <c r="CO13" s="777"/>
      <c r="CP13" s="777"/>
      <c r="CQ13" s="778"/>
      <c r="CR13" s="776">
        <v>5</v>
      </c>
      <c r="CS13" s="777"/>
      <c r="CT13" s="777"/>
      <c r="CU13" s="777"/>
      <c r="CV13" s="778"/>
      <c r="CW13" s="776">
        <v>7</v>
      </c>
      <c r="CX13" s="777"/>
      <c r="CY13" s="777"/>
      <c r="CZ13" s="777"/>
      <c r="DA13" s="778"/>
      <c r="DB13" s="776">
        <v>0</v>
      </c>
      <c r="DC13" s="777"/>
      <c r="DD13" s="777"/>
      <c r="DE13" s="777"/>
      <c r="DF13" s="778"/>
      <c r="DG13" s="776">
        <v>0</v>
      </c>
      <c r="DH13" s="777"/>
      <c r="DI13" s="777"/>
      <c r="DJ13" s="777"/>
      <c r="DK13" s="778"/>
      <c r="DL13" s="776">
        <v>0</v>
      </c>
      <c r="DM13" s="777"/>
      <c r="DN13" s="777"/>
      <c r="DO13" s="777"/>
      <c r="DP13" s="778"/>
      <c r="DQ13" s="776"/>
      <c r="DR13" s="777"/>
      <c r="DS13" s="777"/>
      <c r="DT13" s="777"/>
      <c r="DU13" s="778"/>
      <c r="DV13" s="773"/>
      <c r="DW13" s="774"/>
      <c r="DX13" s="774"/>
      <c r="DY13" s="774"/>
      <c r="DZ13" s="779"/>
      <c r="EA13" s="217"/>
    </row>
    <row r="14" spans="1:131" s="218" customFormat="1" ht="26.25" customHeight="1" x14ac:dyDescent="0.15">
      <c r="A14" s="221">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15"/>
      <c r="BA14" s="215"/>
      <c r="BB14" s="215"/>
      <c r="BC14" s="215"/>
      <c r="BD14" s="215"/>
      <c r="BE14" s="216"/>
      <c r="BF14" s="216"/>
      <c r="BG14" s="216"/>
      <c r="BH14" s="216"/>
      <c r="BI14" s="216"/>
      <c r="BJ14" s="216"/>
      <c r="BK14" s="216"/>
      <c r="BL14" s="216"/>
      <c r="BM14" s="216"/>
      <c r="BN14" s="216"/>
      <c r="BO14" s="216"/>
      <c r="BP14" s="216"/>
      <c r="BQ14" s="221">
        <v>8</v>
      </c>
      <c r="BR14" s="222"/>
      <c r="BS14" s="773" t="s">
        <v>573</v>
      </c>
      <c r="BT14" s="774"/>
      <c r="BU14" s="774"/>
      <c r="BV14" s="774" t="s">
        <v>573</v>
      </c>
      <c r="BW14" s="774"/>
      <c r="BX14" s="774"/>
      <c r="BY14" s="774" t="s">
        <v>573</v>
      </c>
      <c r="BZ14" s="774"/>
      <c r="CA14" s="774"/>
      <c r="CB14" s="774" t="s">
        <v>573</v>
      </c>
      <c r="CC14" s="774"/>
      <c r="CD14" s="774"/>
      <c r="CE14" s="774" t="s">
        <v>573</v>
      </c>
      <c r="CF14" s="774"/>
      <c r="CG14" s="775"/>
      <c r="CH14" s="776">
        <v>27</v>
      </c>
      <c r="CI14" s="777"/>
      <c r="CJ14" s="777"/>
      <c r="CK14" s="777"/>
      <c r="CL14" s="778"/>
      <c r="CM14" s="776">
        <v>1603</v>
      </c>
      <c r="CN14" s="777"/>
      <c r="CO14" s="777"/>
      <c r="CP14" s="777"/>
      <c r="CQ14" s="778"/>
      <c r="CR14" s="776">
        <v>100</v>
      </c>
      <c r="CS14" s="777"/>
      <c r="CT14" s="777"/>
      <c r="CU14" s="777"/>
      <c r="CV14" s="778"/>
      <c r="CW14" s="776">
        <v>292</v>
      </c>
      <c r="CX14" s="777"/>
      <c r="CY14" s="777"/>
      <c r="CZ14" s="777"/>
      <c r="DA14" s="778"/>
      <c r="DB14" s="776">
        <v>0</v>
      </c>
      <c r="DC14" s="777"/>
      <c r="DD14" s="777"/>
      <c r="DE14" s="777"/>
      <c r="DF14" s="778"/>
      <c r="DG14" s="776">
        <v>0</v>
      </c>
      <c r="DH14" s="777"/>
      <c r="DI14" s="777"/>
      <c r="DJ14" s="777"/>
      <c r="DK14" s="778"/>
      <c r="DL14" s="776">
        <v>0</v>
      </c>
      <c r="DM14" s="777"/>
      <c r="DN14" s="777"/>
      <c r="DO14" s="777"/>
      <c r="DP14" s="778"/>
      <c r="DQ14" s="776"/>
      <c r="DR14" s="777"/>
      <c r="DS14" s="777"/>
      <c r="DT14" s="777"/>
      <c r="DU14" s="778"/>
      <c r="DV14" s="773"/>
      <c r="DW14" s="774"/>
      <c r="DX14" s="774"/>
      <c r="DY14" s="774"/>
      <c r="DZ14" s="779"/>
      <c r="EA14" s="217"/>
    </row>
    <row r="15" spans="1:131" s="218" customFormat="1" ht="26.25" customHeight="1" x14ac:dyDescent="0.15">
      <c r="A15" s="221">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15"/>
      <c r="BA15" s="215"/>
      <c r="BB15" s="215"/>
      <c r="BC15" s="215"/>
      <c r="BD15" s="215"/>
      <c r="BE15" s="216"/>
      <c r="BF15" s="216"/>
      <c r="BG15" s="216"/>
      <c r="BH15" s="216"/>
      <c r="BI15" s="216"/>
      <c r="BJ15" s="216"/>
      <c r="BK15" s="216"/>
      <c r="BL15" s="216"/>
      <c r="BM15" s="216"/>
      <c r="BN15" s="216"/>
      <c r="BO15" s="216"/>
      <c r="BP15" s="216"/>
      <c r="BQ15" s="221">
        <v>9</v>
      </c>
      <c r="BR15" s="222"/>
      <c r="BS15" s="773" t="s">
        <v>574</v>
      </c>
      <c r="BT15" s="774"/>
      <c r="BU15" s="774"/>
      <c r="BV15" s="774" t="s">
        <v>574</v>
      </c>
      <c r="BW15" s="774"/>
      <c r="BX15" s="774"/>
      <c r="BY15" s="774" t="s">
        <v>574</v>
      </c>
      <c r="BZ15" s="774"/>
      <c r="CA15" s="774"/>
      <c r="CB15" s="774" t="s">
        <v>574</v>
      </c>
      <c r="CC15" s="774"/>
      <c r="CD15" s="774"/>
      <c r="CE15" s="774" t="s">
        <v>574</v>
      </c>
      <c r="CF15" s="774"/>
      <c r="CG15" s="775"/>
      <c r="CH15" s="776">
        <v>-5</v>
      </c>
      <c r="CI15" s="777"/>
      <c r="CJ15" s="777"/>
      <c r="CK15" s="777"/>
      <c r="CL15" s="778"/>
      <c r="CM15" s="776">
        <v>452</v>
      </c>
      <c r="CN15" s="777"/>
      <c r="CO15" s="777"/>
      <c r="CP15" s="777"/>
      <c r="CQ15" s="778"/>
      <c r="CR15" s="776">
        <v>54</v>
      </c>
      <c r="CS15" s="777"/>
      <c r="CT15" s="777"/>
      <c r="CU15" s="777"/>
      <c r="CV15" s="778"/>
      <c r="CW15" s="776">
        <v>0</v>
      </c>
      <c r="CX15" s="777"/>
      <c r="CY15" s="777"/>
      <c r="CZ15" s="777"/>
      <c r="DA15" s="778"/>
      <c r="DB15" s="776">
        <v>0</v>
      </c>
      <c r="DC15" s="777"/>
      <c r="DD15" s="777"/>
      <c r="DE15" s="777"/>
      <c r="DF15" s="778"/>
      <c r="DG15" s="776">
        <v>0</v>
      </c>
      <c r="DH15" s="777"/>
      <c r="DI15" s="777"/>
      <c r="DJ15" s="777"/>
      <c r="DK15" s="778"/>
      <c r="DL15" s="776">
        <v>0</v>
      </c>
      <c r="DM15" s="777"/>
      <c r="DN15" s="777"/>
      <c r="DO15" s="777"/>
      <c r="DP15" s="778"/>
      <c r="DQ15" s="776"/>
      <c r="DR15" s="777"/>
      <c r="DS15" s="777"/>
      <c r="DT15" s="777"/>
      <c r="DU15" s="778"/>
      <c r="DV15" s="773"/>
      <c r="DW15" s="774"/>
      <c r="DX15" s="774"/>
      <c r="DY15" s="774"/>
      <c r="DZ15" s="779"/>
      <c r="EA15" s="217"/>
    </row>
    <row r="16" spans="1:131" s="218" customFormat="1" ht="26.25" customHeight="1" x14ac:dyDescent="0.15">
      <c r="A16" s="221">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15"/>
      <c r="BA16" s="215"/>
      <c r="BB16" s="215"/>
      <c r="BC16" s="215"/>
      <c r="BD16" s="215"/>
      <c r="BE16" s="216"/>
      <c r="BF16" s="216"/>
      <c r="BG16" s="216"/>
      <c r="BH16" s="216"/>
      <c r="BI16" s="216"/>
      <c r="BJ16" s="216"/>
      <c r="BK16" s="216"/>
      <c r="BL16" s="216"/>
      <c r="BM16" s="216"/>
      <c r="BN16" s="216"/>
      <c r="BO16" s="216"/>
      <c r="BP16" s="216"/>
      <c r="BQ16" s="221">
        <v>10</v>
      </c>
      <c r="BR16" s="222"/>
      <c r="BS16" s="773" t="s">
        <v>575</v>
      </c>
      <c r="BT16" s="774"/>
      <c r="BU16" s="774"/>
      <c r="BV16" s="774" t="s">
        <v>575</v>
      </c>
      <c r="BW16" s="774"/>
      <c r="BX16" s="774"/>
      <c r="BY16" s="774" t="s">
        <v>575</v>
      </c>
      <c r="BZ16" s="774"/>
      <c r="CA16" s="774"/>
      <c r="CB16" s="774" t="s">
        <v>575</v>
      </c>
      <c r="CC16" s="774"/>
      <c r="CD16" s="774"/>
      <c r="CE16" s="774" t="s">
        <v>575</v>
      </c>
      <c r="CF16" s="774"/>
      <c r="CG16" s="775"/>
      <c r="CH16" s="776">
        <v>261</v>
      </c>
      <c r="CI16" s="777"/>
      <c r="CJ16" s="777"/>
      <c r="CK16" s="777"/>
      <c r="CL16" s="778"/>
      <c r="CM16" s="776">
        <v>8539</v>
      </c>
      <c r="CN16" s="777"/>
      <c r="CO16" s="777"/>
      <c r="CP16" s="777"/>
      <c r="CQ16" s="778"/>
      <c r="CR16" s="776">
        <v>10</v>
      </c>
      <c r="CS16" s="777"/>
      <c r="CT16" s="777"/>
      <c r="CU16" s="777"/>
      <c r="CV16" s="778"/>
      <c r="CW16" s="776">
        <v>0</v>
      </c>
      <c r="CX16" s="777"/>
      <c r="CY16" s="777"/>
      <c r="CZ16" s="777"/>
      <c r="DA16" s="778"/>
      <c r="DB16" s="776">
        <v>3588</v>
      </c>
      <c r="DC16" s="777"/>
      <c r="DD16" s="777"/>
      <c r="DE16" s="777"/>
      <c r="DF16" s="778"/>
      <c r="DG16" s="776">
        <v>0</v>
      </c>
      <c r="DH16" s="777"/>
      <c r="DI16" s="777"/>
      <c r="DJ16" s="777"/>
      <c r="DK16" s="778"/>
      <c r="DL16" s="776">
        <v>0</v>
      </c>
      <c r="DM16" s="777"/>
      <c r="DN16" s="777"/>
      <c r="DO16" s="777"/>
      <c r="DP16" s="778"/>
      <c r="DQ16" s="776"/>
      <c r="DR16" s="777"/>
      <c r="DS16" s="777"/>
      <c r="DT16" s="777"/>
      <c r="DU16" s="778"/>
      <c r="DV16" s="773"/>
      <c r="DW16" s="774"/>
      <c r="DX16" s="774"/>
      <c r="DY16" s="774"/>
      <c r="DZ16" s="779"/>
      <c r="EA16" s="217"/>
    </row>
    <row r="17" spans="1:131" s="218" customFormat="1" ht="26.25" customHeight="1" x14ac:dyDescent="0.15">
      <c r="A17" s="221">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15"/>
      <c r="BA17" s="215"/>
      <c r="BB17" s="215"/>
      <c r="BC17" s="215"/>
      <c r="BD17" s="215"/>
      <c r="BE17" s="216"/>
      <c r="BF17" s="216"/>
      <c r="BG17" s="216"/>
      <c r="BH17" s="216"/>
      <c r="BI17" s="216"/>
      <c r="BJ17" s="216"/>
      <c r="BK17" s="216"/>
      <c r="BL17" s="216"/>
      <c r="BM17" s="216"/>
      <c r="BN17" s="216"/>
      <c r="BO17" s="216"/>
      <c r="BP17" s="216"/>
      <c r="BQ17" s="221">
        <v>11</v>
      </c>
      <c r="BR17" s="222"/>
      <c r="BS17" s="773" t="s">
        <v>576</v>
      </c>
      <c r="BT17" s="774"/>
      <c r="BU17" s="774"/>
      <c r="BV17" s="774" t="s">
        <v>576</v>
      </c>
      <c r="BW17" s="774"/>
      <c r="BX17" s="774"/>
      <c r="BY17" s="774" t="s">
        <v>576</v>
      </c>
      <c r="BZ17" s="774"/>
      <c r="CA17" s="774"/>
      <c r="CB17" s="774" t="s">
        <v>576</v>
      </c>
      <c r="CC17" s="774"/>
      <c r="CD17" s="774"/>
      <c r="CE17" s="774" t="s">
        <v>576</v>
      </c>
      <c r="CF17" s="774"/>
      <c r="CG17" s="775"/>
      <c r="CH17" s="776">
        <v>7</v>
      </c>
      <c r="CI17" s="777"/>
      <c r="CJ17" s="777"/>
      <c r="CK17" s="777"/>
      <c r="CL17" s="778"/>
      <c r="CM17" s="776">
        <v>249</v>
      </c>
      <c r="CN17" s="777"/>
      <c r="CO17" s="777"/>
      <c r="CP17" s="777"/>
      <c r="CQ17" s="778"/>
      <c r="CR17" s="776">
        <v>60</v>
      </c>
      <c r="CS17" s="777"/>
      <c r="CT17" s="777"/>
      <c r="CU17" s="777"/>
      <c r="CV17" s="778"/>
      <c r="CW17" s="776">
        <v>40</v>
      </c>
      <c r="CX17" s="777"/>
      <c r="CY17" s="777"/>
      <c r="CZ17" s="777"/>
      <c r="DA17" s="778"/>
      <c r="DB17" s="776">
        <v>0</v>
      </c>
      <c r="DC17" s="777"/>
      <c r="DD17" s="777"/>
      <c r="DE17" s="777"/>
      <c r="DF17" s="778"/>
      <c r="DG17" s="776">
        <v>0</v>
      </c>
      <c r="DH17" s="777"/>
      <c r="DI17" s="777"/>
      <c r="DJ17" s="777"/>
      <c r="DK17" s="778"/>
      <c r="DL17" s="776">
        <v>0</v>
      </c>
      <c r="DM17" s="777"/>
      <c r="DN17" s="777"/>
      <c r="DO17" s="777"/>
      <c r="DP17" s="778"/>
      <c r="DQ17" s="776"/>
      <c r="DR17" s="777"/>
      <c r="DS17" s="777"/>
      <c r="DT17" s="777"/>
      <c r="DU17" s="778"/>
      <c r="DV17" s="773"/>
      <c r="DW17" s="774"/>
      <c r="DX17" s="774"/>
      <c r="DY17" s="774"/>
      <c r="DZ17" s="779"/>
      <c r="EA17" s="217"/>
    </row>
    <row r="18" spans="1:131" s="218" customFormat="1" ht="26.25" customHeight="1" x14ac:dyDescent="0.15">
      <c r="A18" s="221">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15"/>
      <c r="BA18" s="215"/>
      <c r="BB18" s="215"/>
      <c r="BC18" s="215"/>
      <c r="BD18" s="215"/>
      <c r="BE18" s="216"/>
      <c r="BF18" s="216"/>
      <c r="BG18" s="216"/>
      <c r="BH18" s="216"/>
      <c r="BI18" s="216"/>
      <c r="BJ18" s="216"/>
      <c r="BK18" s="216"/>
      <c r="BL18" s="216"/>
      <c r="BM18" s="216"/>
      <c r="BN18" s="216"/>
      <c r="BO18" s="216"/>
      <c r="BP18" s="216"/>
      <c r="BQ18" s="221">
        <v>12</v>
      </c>
      <c r="BR18" s="222"/>
      <c r="BS18" s="773" t="s">
        <v>577</v>
      </c>
      <c r="BT18" s="774"/>
      <c r="BU18" s="774"/>
      <c r="BV18" s="774" t="s">
        <v>577</v>
      </c>
      <c r="BW18" s="774"/>
      <c r="BX18" s="774"/>
      <c r="BY18" s="774" t="s">
        <v>577</v>
      </c>
      <c r="BZ18" s="774"/>
      <c r="CA18" s="774"/>
      <c r="CB18" s="774" t="s">
        <v>577</v>
      </c>
      <c r="CC18" s="774"/>
      <c r="CD18" s="774"/>
      <c r="CE18" s="774" t="s">
        <v>577</v>
      </c>
      <c r="CF18" s="774"/>
      <c r="CG18" s="775"/>
      <c r="CH18" s="776">
        <v>-107</v>
      </c>
      <c r="CI18" s="777"/>
      <c r="CJ18" s="777"/>
      <c r="CK18" s="777"/>
      <c r="CL18" s="778"/>
      <c r="CM18" s="776">
        <v>1557</v>
      </c>
      <c r="CN18" s="777"/>
      <c r="CO18" s="777"/>
      <c r="CP18" s="777"/>
      <c r="CQ18" s="778"/>
      <c r="CR18" s="776">
        <v>2040</v>
      </c>
      <c r="CS18" s="777"/>
      <c r="CT18" s="777"/>
      <c r="CU18" s="777"/>
      <c r="CV18" s="778"/>
      <c r="CW18" s="776">
        <v>0</v>
      </c>
      <c r="CX18" s="777"/>
      <c r="CY18" s="777"/>
      <c r="CZ18" s="777"/>
      <c r="DA18" s="778"/>
      <c r="DB18" s="776">
        <v>5402</v>
      </c>
      <c r="DC18" s="777"/>
      <c r="DD18" s="777"/>
      <c r="DE18" s="777"/>
      <c r="DF18" s="778"/>
      <c r="DG18" s="776">
        <v>0</v>
      </c>
      <c r="DH18" s="777"/>
      <c r="DI18" s="777"/>
      <c r="DJ18" s="777"/>
      <c r="DK18" s="778"/>
      <c r="DL18" s="776">
        <v>799</v>
      </c>
      <c r="DM18" s="777"/>
      <c r="DN18" s="777"/>
      <c r="DO18" s="777"/>
      <c r="DP18" s="778"/>
      <c r="DQ18" s="776"/>
      <c r="DR18" s="777"/>
      <c r="DS18" s="777"/>
      <c r="DT18" s="777"/>
      <c r="DU18" s="778"/>
      <c r="DV18" s="773"/>
      <c r="DW18" s="774"/>
      <c r="DX18" s="774"/>
      <c r="DY18" s="774"/>
      <c r="DZ18" s="779"/>
      <c r="EA18" s="217"/>
    </row>
    <row r="19" spans="1:131" s="218" customFormat="1" ht="26.25" customHeight="1" x14ac:dyDescent="0.15">
      <c r="A19" s="221">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15"/>
      <c r="BA19" s="215"/>
      <c r="BB19" s="215"/>
      <c r="BC19" s="215"/>
      <c r="BD19" s="215"/>
      <c r="BE19" s="216"/>
      <c r="BF19" s="216"/>
      <c r="BG19" s="216"/>
      <c r="BH19" s="216"/>
      <c r="BI19" s="216"/>
      <c r="BJ19" s="216"/>
      <c r="BK19" s="216"/>
      <c r="BL19" s="216"/>
      <c r="BM19" s="216"/>
      <c r="BN19" s="216"/>
      <c r="BO19" s="216"/>
      <c r="BP19" s="216"/>
      <c r="BQ19" s="221">
        <v>13</v>
      </c>
      <c r="BR19" s="222"/>
      <c r="BS19" s="773" t="s">
        <v>578</v>
      </c>
      <c r="BT19" s="774"/>
      <c r="BU19" s="774"/>
      <c r="BV19" s="774" t="s">
        <v>578</v>
      </c>
      <c r="BW19" s="774"/>
      <c r="BX19" s="774"/>
      <c r="BY19" s="774" t="s">
        <v>578</v>
      </c>
      <c r="BZ19" s="774"/>
      <c r="CA19" s="774"/>
      <c r="CB19" s="774" t="s">
        <v>578</v>
      </c>
      <c r="CC19" s="774"/>
      <c r="CD19" s="774"/>
      <c r="CE19" s="774" t="s">
        <v>578</v>
      </c>
      <c r="CF19" s="774"/>
      <c r="CG19" s="775"/>
      <c r="CH19" s="776">
        <v>-38</v>
      </c>
      <c r="CI19" s="777"/>
      <c r="CJ19" s="777"/>
      <c r="CK19" s="777"/>
      <c r="CL19" s="778"/>
      <c r="CM19" s="776">
        <v>1084</v>
      </c>
      <c r="CN19" s="777"/>
      <c r="CO19" s="777"/>
      <c r="CP19" s="777"/>
      <c r="CQ19" s="778"/>
      <c r="CR19" s="776">
        <v>1000</v>
      </c>
      <c r="CS19" s="777"/>
      <c r="CT19" s="777"/>
      <c r="CU19" s="777"/>
      <c r="CV19" s="778"/>
      <c r="CW19" s="776">
        <v>0</v>
      </c>
      <c r="CX19" s="777"/>
      <c r="CY19" s="777"/>
      <c r="CZ19" s="777"/>
      <c r="DA19" s="778"/>
      <c r="DB19" s="776">
        <v>0</v>
      </c>
      <c r="DC19" s="777"/>
      <c r="DD19" s="777"/>
      <c r="DE19" s="777"/>
      <c r="DF19" s="778"/>
      <c r="DG19" s="776">
        <v>0</v>
      </c>
      <c r="DH19" s="777"/>
      <c r="DI19" s="777"/>
      <c r="DJ19" s="777"/>
      <c r="DK19" s="778"/>
      <c r="DL19" s="776">
        <v>0</v>
      </c>
      <c r="DM19" s="777"/>
      <c r="DN19" s="777"/>
      <c r="DO19" s="777"/>
      <c r="DP19" s="778"/>
      <c r="DQ19" s="776"/>
      <c r="DR19" s="777"/>
      <c r="DS19" s="777"/>
      <c r="DT19" s="777"/>
      <c r="DU19" s="778"/>
      <c r="DV19" s="773"/>
      <c r="DW19" s="774"/>
      <c r="DX19" s="774"/>
      <c r="DY19" s="774"/>
      <c r="DZ19" s="779"/>
      <c r="EA19" s="217"/>
    </row>
    <row r="20" spans="1:131" s="218" customFormat="1" ht="26.25" customHeight="1" x14ac:dyDescent="0.15">
      <c r="A20" s="221">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15"/>
      <c r="BA20" s="215"/>
      <c r="BB20" s="215"/>
      <c r="BC20" s="215"/>
      <c r="BD20" s="215"/>
      <c r="BE20" s="216"/>
      <c r="BF20" s="216"/>
      <c r="BG20" s="216"/>
      <c r="BH20" s="216"/>
      <c r="BI20" s="216"/>
      <c r="BJ20" s="216"/>
      <c r="BK20" s="216"/>
      <c r="BL20" s="216"/>
      <c r="BM20" s="216"/>
      <c r="BN20" s="216"/>
      <c r="BO20" s="216"/>
      <c r="BP20" s="216"/>
      <c r="BQ20" s="221">
        <v>14</v>
      </c>
      <c r="BR20" s="222"/>
      <c r="BS20" s="773" t="s">
        <v>579</v>
      </c>
      <c r="BT20" s="774"/>
      <c r="BU20" s="774"/>
      <c r="BV20" s="774" t="s">
        <v>579</v>
      </c>
      <c r="BW20" s="774"/>
      <c r="BX20" s="774"/>
      <c r="BY20" s="774" t="s">
        <v>579</v>
      </c>
      <c r="BZ20" s="774"/>
      <c r="CA20" s="774"/>
      <c r="CB20" s="774" t="s">
        <v>579</v>
      </c>
      <c r="CC20" s="774"/>
      <c r="CD20" s="774"/>
      <c r="CE20" s="774" t="s">
        <v>579</v>
      </c>
      <c r="CF20" s="774"/>
      <c r="CG20" s="775"/>
      <c r="CH20" s="776">
        <v>183</v>
      </c>
      <c r="CI20" s="777"/>
      <c r="CJ20" s="777"/>
      <c r="CK20" s="777"/>
      <c r="CL20" s="778"/>
      <c r="CM20" s="776">
        <v>1449</v>
      </c>
      <c r="CN20" s="777"/>
      <c r="CO20" s="777"/>
      <c r="CP20" s="777"/>
      <c r="CQ20" s="778"/>
      <c r="CR20" s="776">
        <v>280</v>
      </c>
      <c r="CS20" s="777"/>
      <c r="CT20" s="777"/>
      <c r="CU20" s="777"/>
      <c r="CV20" s="778"/>
      <c r="CW20" s="776">
        <v>0</v>
      </c>
      <c r="CX20" s="777"/>
      <c r="CY20" s="777"/>
      <c r="CZ20" s="777"/>
      <c r="DA20" s="778"/>
      <c r="DB20" s="776">
        <v>0</v>
      </c>
      <c r="DC20" s="777"/>
      <c r="DD20" s="777"/>
      <c r="DE20" s="777"/>
      <c r="DF20" s="778"/>
      <c r="DG20" s="776">
        <v>0</v>
      </c>
      <c r="DH20" s="777"/>
      <c r="DI20" s="777"/>
      <c r="DJ20" s="777"/>
      <c r="DK20" s="778"/>
      <c r="DL20" s="776">
        <v>0</v>
      </c>
      <c r="DM20" s="777"/>
      <c r="DN20" s="777"/>
      <c r="DO20" s="777"/>
      <c r="DP20" s="778"/>
      <c r="DQ20" s="776"/>
      <c r="DR20" s="777"/>
      <c r="DS20" s="777"/>
      <c r="DT20" s="777"/>
      <c r="DU20" s="778"/>
      <c r="DV20" s="773"/>
      <c r="DW20" s="774"/>
      <c r="DX20" s="774"/>
      <c r="DY20" s="774"/>
      <c r="DZ20" s="779"/>
      <c r="EA20" s="217"/>
    </row>
    <row r="21" spans="1:131" s="218" customFormat="1" ht="26.25" customHeight="1" thickBot="1" x14ac:dyDescent="0.2">
      <c r="A21" s="221">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15"/>
      <c r="BA21" s="215"/>
      <c r="BB21" s="215"/>
      <c r="BC21" s="215"/>
      <c r="BD21" s="215"/>
      <c r="BE21" s="216"/>
      <c r="BF21" s="216"/>
      <c r="BG21" s="216"/>
      <c r="BH21" s="216"/>
      <c r="BI21" s="216"/>
      <c r="BJ21" s="216"/>
      <c r="BK21" s="216"/>
      <c r="BL21" s="216"/>
      <c r="BM21" s="216"/>
      <c r="BN21" s="216"/>
      <c r="BO21" s="216"/>
      <c r="BP21" s="216"/>
      <c r="BQ21" s="221">
        <v>15</v>
      </c>
      <c r="BR21" s="222"/>
      <c r="BS21" s="773" t="s">
        <v>580</v>
      </c>
      <c r="BT21" s="774"/>
      <c r="BU21" s="774"/>
      <c r="BV21" s="774" t="s">
        <v>580</v>
      </c>
      <c r="BW21" s="774"/>
      <c r="BX21" s="774"/>
      <c r="BY21" s="774" t="s">
        <v>580</v>
      </c>
      <c r="BZ21" s="774"/>
      <c r="CA21" s="774"/>
      <c r="CB21" s="774" t="s">
        <v>580</v>
      </c>
      <c r="CC21" s="774"/>
      <c r="CD21" s="774"/>
      <c r="CE21" s="774" t="s">
        <v>580</v>
      </c>
      <c r="CF21" s="774"/>
      <c r="CG21" s="775"/>
      <c r="CH21" s="776">
        <v>-3</v>
      </c>
      <c r="CI21" s="777"/>
      <c r="CJ21" s="777"/>
      <c r="CK21" s="777"/>
      <c r="CL21" s="778"/>
      <c r="CM21" s="776">
        <v>82</v>
      </c>
      <c r="CN21" s="777"/>
      <c r="CO21" s="777"/>
      <c r="CP21" s="777"/>
      <c r="CQ21" s="778"/>
      <c r="CR21" s="776">
        <v>10</v>
      </c>
      <c r="CS21" s="777"/>
      <c r="CT21" s="777"/>
      <c r="CU21" s="777"/>
      <c r="CV21" s="778"/>
      <c r="CW21" s="776">
        <v>0</v>
      </c>
      <c r="CX21" s="777"/>
      <c r="CY21" s="777"/>
      <c r="CZ21" s="777"/>
      <c r="DA21" s="778"/>
      <c r="DB21" s="776">
        <v>0</v>
      </c>
      <c r="DC21" s="777"/>
      <c r="DD21" s="777"/>
      <c r="DE21" s="777"/>
      <c r="DF21" s="778"/>
      <c r="DG21" s="776">
        <v>0</v>
      </c>
      <c r="DH21" s="777"/>
      <c r="DI21" s="777"/>
      <c r="DJ21" s="777"/>
      <c r="DK21" s="778"/>
      <c r="DL21" s="776">
        <v>0</v>
      </c>
      <c r="DM21" s="777"/>
      <c r="DN21" s="777"/>
      <c r="DO21" s="777"/>
      <c r="DP21" s="778"/>
      <c r="DQ21" s="776"/>
      <c r="DR21" s="777"/>
      <c r="DS21" s="777"/>
      <c r="DT21" s="777"/>
      <c r="DU21" s="778"/>
      <c r="DV21" s="773"/>
      <c r="DW21" s="774"/>
      <c r="DX21" s="774"/>
      <c r="DY21" s="774"/>
      <c r="DZ21" s="779"/>
      <c r="EA21" s="217"/>
    </row>
    <row r="22" spans="1:131" s="218" customFormat="1" ht="26.25" customHeight="1" x14ac:dyDescent="0.15">
      <c r="A22" s="221">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16"/>
      <c r="BF22" s="216"/>
      <c r="BG22" s="216"/>
      <c r="BH22" s="216"/>
      <c r="BI22" s="216"/>
      <c r="BJ22" s="216"/>
      <c r="BK22" s="216"/>
      <c r="BL22" s="216"/>
      <c r="BM22" s="216"/>
      <c r="BN22" s="216"/>
      <c r="BO22" s="216"/>
      <c r="BP22" s="216"/>
      <c r="BQ22" s="221">
        <v>16</v>
      </c>
      <c r="BR22" s="222"/>
      <c r="BS22" s="773" t="s">
        <v>581</v>
      </c>
      <c r="BT22" s="774"/>
      <c r="BU22" s="774"/>
      <c r="BV22" s="774" t="s">
        <v>581</v>
      </c>
      <c r="BW22" s="774"/>
      <c r="BX22" s="774"/>
      <c r="BY22" s="774" t="s">
        <v>581</v>
      </c>
      <c r="BZ22" s="774"/>
      <c r="CA22" s="774"/>
      <c r="CB22" s="774" t="s">
        <v>581</v>
      </c>
      <c r="CC22" s="774"/>
      <c r="CD22" s="774"/>
      <c r="CE22" s="774" t="s">
        <v>581</v>
      </c>
      <c r="CF22" s="774"/>
      <c r="CG22" s="775"/>
      <c r="CH22" s="776">
        <v>4</v>
      </c>
      <c r="CI22" s="777"/>
      <c r="CJ22" s="777"/>
      <c r="CK22" s="777"/>
      <c r="CL22" s="778"/>
      <c r="CM22" s="776">
        <v>210</v>
      </c>
      <c r="CN22" s="777"/>
      <c r="CO22" s="777"/>
      <c r="CP22" s="777"/>
      <c r="CQ22" s="778"/>
      <c r="CR22" s="776">
        <v>22</v>
      </c>
      <c r="CS22" s="777"/>
      <c r="CT22" s="777"/>
      <c r="CU22" s="777"/>
      <c r="CV22" s="778"/>
      <c r="CW22" s="776">
        <v>0</v>
      </c>
      <c r="CX22" s="777"/>
      <c r="CY22" s="777"/>
      <c r="CZ22" s="777"/>
      <c r="DA22" s="778"/>
      <c r="DB22" s="776">
        <v>0</v>
      </c>
      <c r="DC22" s="777"/>
      <c r="DD22" s="777"/>
      <c r="DE22" s="777"/>
      <c r="DF22" s="778"/>
      <c r="DG22" s="776">
        <v>0</v>
      </c>
      <c r="DH22" s="777"/>
      <c r="DI22" s="777"/>
      <c r="DJ22" s="777"/>
      <c r="DK22" s="778"/>
      <c r="DL22" s="776">
        <v>0</v>
      </c>
      <c r="DM22" s="777"/>
      <c r="DN22" s="777"/>
      <c r="DO22" s="777"/>
      <c r="DP22" s="778"/>
      <c r="DQ22" s="776"/>
      <c r="DR22" s="777"/>
      <c r="DS22" s="777"/>
      <c r="DT22" s="777"/>
      <c r="DU22" s="778"/>
      <c r="DV22" s="773"/>
      <c r="DW22" s="774"/>
      <c r="DX22" s="774"/>
      <c r="DY22" s="774"/>
      <c r="DZ22" s="779"/>
      <c r="EA22" s="217"/>
    </row>
    <row r="23" spans="1:131" s="218" customFormat="1" ht="26.25" customHeight="1" thickBot="1" x14ac:dyDescent="0.2">
      <c r="A23" s="223" t="s">
        <v>380</v>
      </c>
      <c r="B23" s="789" t="s">
        <v>381</v>
      </c>
      <c r="C23" s="790"/>
      <c r="D23" s="790"/>
      <c r="E23" s="790"/>
      <c r="F23" s="790"/>
      <c r="G23" s="790"/>
      <c r="H23" s="790"/>
      <c r="I23" s="790"/>
      <c r="J23" s="790"/>
      <c r="K23" s="790"/>
      <c r="L23" s="790"/>
      <c r="M23" s="790"/>
      <c r="N23" s="790"/>
      <c r="O23" s="790"/>
      <c r="P23" s="791"/>
      <c r="Q23" s="792">
        <v>1169440</v>
      </c>
      <c r="R23" s="793"/>
      <c r="S23" s="793"/>
      <c r="T23" s="793"/>
      <c r="U23" s="793"/>
      <c r="V23" s="793">
        <v>1160933</v>
      </c>
      <c r="W23" s="793"/>
      <c r="X23" s="793"/>
      <c r="Y23" s="793"/>
      <c r="Z23" s="793"/>
      <c r="AA23" s="793">
        <f>Q23-V23</f>
        <v>8507</v>
      </c>
      <c r="AB23" s="793"/>
      <c r="AC23" s="793"/>
      <c r="AD23" s="793"/>
      <c r="AE23" s="794"/>
      <c r="AF23" s="795">
        <v>5794</v>
      </c>
      <c r="AG23" s="793"/>
      <c r="AH23" s="793"/>
      <c r="AI23" s="793"/>
      <c r="AJ23" s="796"/>
      <c r="AK23" s="797"/>
      <c r="AL23" s="798"/>
      <c r="AM23" s="798"/>
      <c r="AN23" s="798"/>
      <c r="AO23" s="798"/>
      <c r="AP23" s="793">
        <v>1492116</v>
      </c>
      <c r="AQ23" s="793"/>
      <c r="AR23" s="793"/>
      <c r="AS23" s="793"/>
      <c r="AT23" s="793"/>
      <c r="AU23" s="809"/>
      <c r="AV23" s="809"/>
      <c r="AW23" s="809"/>
      <c r="AX23" s="809"/>
      <c r="AY23" s="810"/>
      <c r="AZ23" s="811" t="s">
        <v>122</v>
      </c>
      <c r="BA23" s="812"/>
      <c r="BB23" s="812"/>
      <c r="BC23" s="812"/>
      <c r="BD23" s="813"/>
      <c r="BE23" s="216"/>
      <c r="BF23" s="216"/>
      <c r="BG23" s="216"/>
      <c r="BH23" s="216"/>
      <c r="BI23" s="216"/>
      <c r="BJ23" s="216"/>
      <c r="BK23" s="216"/>
      <c r="BL23" s="216"/>
      <c r="BM23" s="216"/>
      <c r="BN23" s="216"/>
      <c r="BO23" s="216"/>
      <c r="BP23" s="216"/>
      <c r="BQ23" s="221">
        <v>17</v>
      </c>
      <c r="BR23" s="222"/>
      <c r="BS23" s="773" t="s">
        <v>582</v>
      </c>
      <c r="BT23" s="774"/>
      <c r="BU23" s="774"/>
      <c r="BV23" s="774" t="s">
        <v>582</v>
      </c>
      <c r="BW23" s="774"/>
      <c r="BX23" s="774"/>
      <c r="BY23" s="774" t="s">
        <v>582</v>
      </c>
      <c r="BZ23" s="774"/>
      <c r="CA23" s="774"/>
      <c r="CB23" s="774" t="s">
        <v>582</v>
      </c>
      <c r="CC23" s="774"/>
      <c r="CD23" s="774"/>
      <c r="CE23" s="774" t="s">
        <v>582</v>
      </c>
      <c r="CF23" s="774"/>
      <c r="CG23" s="775"/>
      <c r="CH23" s="776">
        <v>-5</v>
      </c>
      <c r="CI23" s="777"/>
      <c r="CJ23" s="777"/>
      <c r="CK23" s="777"/>
      <c r="CL23" s="778"/>
      <c r="CM23" s="776">
        <v>159</v>
      </c>
      <c r="CN23" s="777"/>
      <c r="CO23" s="777"/>
      <c r="CP23" s="777"/>
      <c r="CQ23" s="778"/>
      <c r="CR23" s="776">
        <v>80</v>
      </c>
      <c r="CS23" s="777"/>
      <c r="CT23" s="777"/>
      <c r="CU23" s="777"/>
      <c r="CV23" s="778"/>
      <c r="CW23" s="776">
        <v>0</v>
      </c>
      <c r="CX23" s="777"/>
      <c r="CY23" s="777"/>
      <c r="CZ23" s="777"/>
      <c r="DA23" s="778"/>
      <c r="DB23" s="776">
        <v>0</v>
      </c>
      <c r="DC23" s="777"/>
      <c r="DD23" s="777"/>
      <c r="DE23" s="777"/>
      <c r="DF23" s="778"/>
      <c r="DG23" s="776">
        <v>0</v>
      </c>
      <c r="DH23" s="777"/>
      <c r="DI23" s="777"/>
      <c r="DJ23" s="777"/>
      <c r="DK23" s="778"/>
      <c r="DL23" s="776">
        <v>0</v>
      </c>
      <c r="DM23" s="777"/>
      <c r="DN23" s="777"/>
      <c r="DO23" s="777"/>
      <c r="DP23" s="778"/>
      <c r="DQ23" s="776"/>
      <c r="DR23" s="777"/>
      <c r="DS23" s="777"/>
      <c r="DT23" s="777"/>
      <c r="DU23" s="778"/>
      <c r="DV23" s="773"/>
      <c r="DW23" s="774"/>
      <c r="DX23" s="774"/>
      <c r="DY23" s="774"/>
      <c r="DZ23" s="779"/>
      <c r="EA23" s="217"/>
    </row>
    <row r="24" spans="1:131" s="218" customFormat="1" ht="26.25" customHeight="1" x14ac:dyDescent="0.15">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15"/>
      <c r="BA24" s="215"/>
      <c r="BB24" s="215"/>
      <c r="BC24" s="215"/>
      <c r="BD24" s="215"/>
      <c r="BE24" s="216"/>
      <c r="BF24" s="216"/>
      <c r="BG24" s="216"/>
      <c r="BH24" s="216"/>
      <c r="BI24" s="216"/>
      <c r="BJ24" s="216"/>
      <c r="BK24" s="216"/>
      <c r="BL24" s="216"/>
      <c r="BM24" s="216"/>
      <c r="BN24" s="216"/>
      <c r="BO24" s="216"/>
      <c r="BP24" s="216"/>
      <c r="BQ24" s="221">
        <v>18</v>
      </c>
      <c r="BR24" s="222"/>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17"/>
    </row>
    <row r="25" spans="1:131" ht="26.25" customHeight="1" thickBot="1" x14ac:dyDescent="0.2">
      <c r="A25" s="725" t="s">
        <v>383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15"/>
      <c r="BK25" s="215"/>
      <c r="BL25" s="215"/>
      <c r="BM25" s="215"/>
      <c r="BN25" s="215"/>
      <c r="BO25" s="224"/>
      <c r="BP25" s="224"/>
      <c r="BQ25" s="221">
        <v>19</v>
      </c>
      <c r="BR25" s="222"/>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3"/>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384</v>
      </c>
      <c r="R26" s="734"/>
      <c r="S26" s="734"/>
      <c r="T26" s="734"/>
      <c r="U26" s="735"/>
      <c r="V26" s="733" t="s">
        <v>385</v>
      </c>
      <c r="W26" s="734"/>
      <c r="X26" s="734"/>
      <c r="Y26" s="734"/>
      <c r="Z26" s="735"/>
      <c r="AA26" s="733" t="s">
        <v>386</v>
      </c>
      <c r="AB26" s="734"/>
      <c r="AC26" s="734"/>
      <c r="AD26" s="734"/>
      <c r="AE26" s="734"/>
      <c r="AF26" s="814" t="s">
        <v>387</v>
      </c>
      <c r="AG26" s="815"/>
      <c r="AH26" s="815"/>
      <c r="AI26" s="815"/>
      <c r="AJ26" s="816"/>
      <c r="AK26" s="734" t="s">
        <v>388</v>
      </c>
      <c r="AL26" s="734"/>
      <c r="AM26" s="734"/>
      <c r="AN26" s="734"/>
      <c r="AO26" s="735"/>
      <c r="AP26" s="733" t="s">
        <v>389</v>
      </c>
      <c r="AQ26" s="734"/>
      <c r="AR26" s="734"/>
      <c r="AS26" s="734"/>
      <c r="AT26" s="735"/>
      <c r="AU26" s="733" t="s">
        <v>390</v>
      </c>
      <c r="AV26" s="734"/>
      <c r="AW26" s="734"/>
      <c r="AX26" s="734"/>
      <c r="AY26" s="735"/>
      <c r="AZ26" s="733" t="s">
        <v>391</v>
      </c>
      <c r="BA26" s="734"/>
      <c r="BB26" s="734"/>
      <c r="BC26" s="734"/>
      <c r="BD26" s="735"/>
      <c r="BE26" s="733" t="s">
        <v>364</v>
      </c>
      <c r="BF26" s="734"/>
      <c r="BG26" s="734"/>
      <c r="BH26" s="734"/>
      <c r="BI26" s="740"/>
      <c r="BJ26" s="215"/>
      <c r="BK26" s="215"/>
      <c r="BL26" s="215"/>
      <c r="BM26" s="215"/>
      <c r="BN26" s="215"/>
      <c r="BO26" s="224"/>
      <c r="BP26" s="224"/>
      <c r="BQ26" s="221">
        <v>20</v>
      </c>
      <c r="BR26" s="222"/>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3"/>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15"/>
      <c r="BK27" s="215"/>
      <c r="BL27" s="215"/>
      <c r="BM27" s="215"/>
      <c r="BN27" s="215"/>
      <c r="BO27" s="224"/>
      <c r="BP27" s="224"/>
      <c r="BQ27" s="221">
        <v>21</v>
      </c>
      <c r="BR27" s="222"/>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3"/>
    </row>
    <row r="28" spans="1:131" ht="26.25" customHeight="1" thickTop="1" x14ac:dyDescent="0.15">
      <c r="A28" s="225">
        <v>1</v>
      </c>
      <c r="B28" s="749" t="s">
        <v>392</v>
      </c>
      <c r="C28" s="750"/>
      <c r="D28" s="750"/>
      <c r="E28" s="750"/>
      <c r="F28" s="750"/>
      <c r="G28" s="750"/>
      <c r="H28" s="750"/>
      <c r="I28" s="750"/>
      <c r="J28" s="750"/>
      <c r="K28" s="750"/>
      <c r="L28" s="750"/>
      <c r="M28" s="750"/>
      <c r="N28" s="750"/>
      <c r="O28" s="750"/>
      <c r="P28" s="751"/>
      <c r="Q28" s="822">
        <v>140133</v>
      </c>
      <c r="R28" s="823"/>
      <c r="S28" s="823"/>
      <c r="T28" s="823"/>
      <c r="U28" s="823"/>
      <c r="V28" s="823">
        <v>138126</v>
      </c>
      <c r="W28" s="823"/>
      <c r="X28" s="823"/>
      <c r="Y28" s="823"/>
      <c r="Z28" s="823"/>
      <c r="AA28" s="823">
        <v>2007</v>
      </c>
      <c r="AB28" s="823"/>
      <c r="AC28" s="823"/>
      <c r="AD28" s="823"/>
      <c r="AE28" s="824"/>
      <c r="AF28" s="825">
        <v>1978</v>
      </c>
      <c r="AG28" s="823"/>
      <c r="AH28" s="823"/>
      <c r="AI28" s="823"/>
      <c r="AJ28" s="826"/>
      <c r="AK28" s="827">
        <v>16744</v>
      </c>
      <c r="AL28" s="828"/>
      <c r="AM28" s="828"/>
      <c r="AN28" s="828"/>
      <c r="AO28" s="828"/>
      <c r="AP28" s="828">
        <v>0</v>
      </c>
      <c r="AQ28" s="828"/>
      <c r="AR28" s="828"/>
      <c r="AS28" s="828"/>
      <c r="AT28" s="828"/>
      <c r="AU28" s="828">
        <v>0</v>
      </c>
      <c r="AV28" s="828"/>
      <c r="AW28" s="828"/>
      <c r="AX28" s="828"/>
      <c r="AY28" s="828"/>
      <c r="AZ28" s="829">
        <v>0</v>
      </c>
      <c r="BA28" s="829"/>
      <c r="BB28" s="829"/>
      <c r="BC28" s="829"/>
      <c r="BD28" s="829"/>
      <c r="BE28" s="820"/>
      <c r="BF28" s="820"/>
      <c r="BG28" s="820"/>
      <c r="BH28" s="820"/>
      <c r="BI28" s="821"/>
      <c r="BJ28" s="215"/>
      <c r="BK28" s="215"/>
      <c r="BL28" s="215"/>
      <c r="BM28" s="215"/>
      <c r="BN28" s="215"/>
      <c r="BO28" s="224"/>
      <c r="BP28" s="224"/>
      <c r="BQ28" s="221">
        <v>22</v>
      </c>
      <c r="BR28" s="222"/>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3"/>
    </row>
    <row r="29" spans="1:131" ht="26.25" customHeight="1" x14ac:dyDescent="0.15">
      <c r="A29" s="225">
        <v>2</v>
      </c>
      <c r="B29" s="780" t="s">
        <v>393</v>
      </c>
      <c r="C29" s="781"/>
      <c r="D29" s="781"/>
      <c r="E29" s="781"/>
      <c r="F29" s="781"/>
      <c r="G29" s="781"/>
      <c r="H29" s="781"/>
      <c r="I29" s="781"/>
      <c r="J29" s="781"/>
      <c r="K29" s="781"/>
      <c r="L29" s="781"/>
      <c r="M29" s="781"/>
      <c r="N29" s="781"/>
      <c r="O29" s="781"/>
      <c r="P29" s="782"/>
      <c r="Q29" s="783">
        <v>163994</v>
      </c>
      <c r="R29" s="784"/>
      <c r="S29" s="784"/>
      <c r="T29" s="784"/>
      <c r="U29" s="784"/>
      <c r="V29" s="784">
        <v>161118</v>
      </c>
      <c r="W29" s="784"/>
      <c r="X29" s="784"/>
      <c r="Y29" s="784"/>
      <c r="Z29" s="784"/>
      <c r="AA29" s="784">
        <v>2876</v>
      </c>
      <c r="AB29" s="784"/>
      <c r="AC29" s="784"/>
      <c r="AD29" s="784"/>
      <c r="AE29" s="785"/>
      <c r="AF29" s="786">
        <v>2876</v>
      </c>
      <c r="AG29" s="787"/>
      <c r="AH29" s="787"/>
      <c r="AI29" s="787"/>
      <c r="AJ29" s="788"/>
      <c r="AK29" s="834">
        <v>24602</v>
      </c>
      <c r="AL29" s="830"/>
      <c r="AM29" s="830"/>
      <c r="AN29" s="830"/>
      <c r="AO29" s="830"/>
      <c r="AP29" s="830">
        <v>0</v>
      </c>
      <c r="AQ29" s="830"/>
      <c r="AR29" s="830"/>
      <c r="AS29" s="830"/>
      <c r="AT29" s="830"/>
      <c r="AU29" s="830">
        <v>0</v>
      </c>
      <c r="AV29" s="830"/>
      <c r="AW29" s="830"/>
      <c r="AX29" s="830"/>
      <c r="AY29" s="830"/>
      <c r="AZ29" s="831">
        <v>0</v>
      </c>
      <c r="BA29" s="831"/>
      <c r="BB29" s="831"/>
      <c r="BC29" s="831"/>
      <c r="BD29" s="831"/>
      <c r="BE29" s="832"/>
      <c r="BF29" s="832"/>
      <c r="BG29" s="832"/>
      <c r="BH29" s="832"/>
      <c r="BI29" s="833"/>
      <c r="BJ29" s="215"/>
      <c r="BK29" s="215"/>
      <c r="BL29" s="215"/>
      <c r="BM29" s="215"/>
      <c r="BN29" s="215"/>
      <c r="BO29" s="224"/>
      <c r="BP29" s="224"/>
      <c r="BQ29" s="221">
        <v>23</v>
      </c>
      <c r="BR29" s="222"/>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3"/>
    </row>
    <row r="30" spans="1:131" ht="26.25" customHeight="1" x14ac:dyDescent="0.15">
      <c r="A30" s="225">
        <v>3</v>
      </c>
      <c r="B30" s="780" t="s">
        <v>394</v>
      </c>
      <c r="C30" s="781"/>
      <c r="D30" s="781"/>
      <c r="E30" s="781"/>
      <c r="F30" s="781"/>
      <c r="G30" s="781"/>
      <c r="H30" s="781"/>
      <c r="I30" s="781"/>
      <c r="J30" s="781"/>
      <c r="K30" s="781"/>
      <c r="L30" s="781"/>
      <c r="M30" s="781"/>
      <c r="N30" s="781"/>
      <c r="O30" s="781"/>
      <c r="P30" s="782"/>
      <c r="Q30" s="783">
        <v>27938</v>
      </c>
      <c r="R30" s="784"/>
      <c r="S30" s="784"/>
      <c r="T30" s="784"/>
      <c r="U30" s="784"/>
      <c r="V30" s="784">
        <v>26958</v>
      </c>
      <c r="W30" s="784"/>
      <c r="X30" s="784"/>
      <c r="Y30" s="784"/>
      <c r="Z30" s="784"/>
      <c r="AA30" s="784">
        <v>980</v>
      </c>
      <c r="AB30" s="784"/>
      <c r="AC30" s="784"/>
      <c r="AD30" s="784"/>
      <c r="AE30" s="785"/>
      <c r="AF30" s="786">
        <v>980</v>
      </c>
      <c r="AG30" s="787"/>
      <c r="AH30" s="787"/>
      <c r="AI30" s="787"/>
      <c r="AJ30" s="788"/>
      <c r="AK30" s="834">
        <v>5493</v>
      </c>
      <c r="AL30" s="830"/>
      <c r="AM30" s="830"/>
      <c r="AN30" s="830"/>
      <c r="AO30" s="830"/>
      <c r="AP30" s="830">
        <v>0</v>
      </c>
      <c r="AQ30" s="830"/>
      <c r="AR30" s="830"/>
      <c r="AS30" s="830"/>
      <c r="AT30" s="830"/>
      <c r="AU30" s="830">
        <v>0</v>
      </c>
      <c r="AV30" s="830"/>
      <c r="AW30" s="830"/>
      <c r="AX30" s="830"/>
      <c r="AY30" s="830"/>
      <c r="AZ30" s="831">
        <v>0</v>
      </c>
      <c r="BA30" s="831"/>
      <c r="BB30" s="831"/>
      <c r="BC30" s="831"/>
      <c r="BD30" s="831"/>
      <c r="BE30" s="832"/>
      <c r="BF30" s="832"/>
      <c r="BG30" s="832"/>
      <c r="BH30" s="832"/>
      <c r="BI30" s="833"/>
      <c r="BJ30" s="215"/>
      <c r="BK30" s="215"/>
      <c r="BL30" s="215"/>
      <c r="BM30" s="215"/>
      <c r="BN30" s="215"/>
      <c r="BO30" s="224"/>
      <c r="BP30" s="224"/>
      <c r="BQ30" s="221">
        <v>24</v>
      </c>
      <c r="BR30" s="222"/>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3"/>
    </row>
    <row r="31" spans="1:131" ht="26.25" customHeight="1" x14ac:dyDescent="0.15">
      <c r="A31" s="225">
        <v>4</v>
      </c>
      <c r="B31" s="780" t="s">
        <v>395</v>
      </c>
      <c r="C31" s="781"/>
      <c r="D31" s="781"/>
      <c r="E31" s="781"/>
      <c r="F31" s="781"/>
      <c r="G31" s="781"/>
      <c r="H31" s="781"/>
      <c r="I31" s="781"/>
      <c r="J31" s="781"/>
      <c r="K31" s="781"/>
      <c r="L31" s="781"/>
      <c r="M31" s="781"/>
      <c r="N31" s="781"/>
      <c r="O31" s="781"/>
      <c r="P31" s="782"/>
      <c r="Q31" s="783">
        <v>16290</v>
      </c>
      <c r="R31" s="784"/>
      <c r="S31" s="784"/>
      <c r="T31" s="784"/>
      <c r="U31" s="784"/>
      <c r="V31" s="784">
        <v>8831</v>
      </c>
      <c r="W31" s="784"/>
      <c r="X31" s="784"/>
      <c r="Y31" s="784"/>
      <c r="Z31" s="784"/>
      <c r="AA31" s="784">
        <v>7459</v>
      </c>
      <c r="AB31" s="784"/>
      <c r="AC31" s="784"/>
      <c r="AD31" s="784"/>
      <c r="AE31" s="785"/>
      <c r="AF31" s="786">
        <v>7459</v>
      </c>
      <c r="AG31" s="787"/>
      <c r="AH31" s="787"/>
      <c r="AI31" s="787"/>
      <c r="AJ31" s="788"/>
      <c r="AK31" s="834">
        <v>1231</v>
      </c>
      <c r="AL31" s="830"/>
      <c r="AM31" s="830"/>
      <c r="AN31" s="830"/>
      <c r="AO31" s="830"/>
      <c r="AP31" s="830">
        <v>155555</v>
      </c>
      <c r="AQ31" s="830"/>
      <c r="AR31" s="830"/>
      <c r="AS31" s="830"/>
      <c r="AT31" s="830"/>
      <c r="AU31" s="830">
        <v>9800</v>
      </c>
      <c r="AV31" s="830"/>
      <c r="AW31" s="830"/>
      <c r="AX31" s="830"/>
      <c r="AY31" s="830"/>
      <c r="AZ31" s="831">
        <v>0</v>
      </c>
      <c r="BA31" s="831"/>
      <c r="BB31" s="831"/>
      <c r="BC31" s="831"/>
      <c r="BD31" s="831"/>
      <c r="BE31" s="832" t="s">
        <v>396</v>
      </c>
      <c r="BF31" s="832"/>
      <c r="BG31" s="832"/>
      <c r="BH31" s="832"/>
      <c r="BI31" s="833"/>
      <c r="BJ31" s="215"/>
      <c r="BK31" s="215"/>
      <c r="BL31" s="215"/>
      <c r="BM31" s="215"/>
      <c r="BN31" s="215"/>
      <c r="BO31" s="224"/>
      <c r="BP31" s="224"/>
      <c r="BQ31" s="221">
        <v>25</v>
      </c>
      <c r="BR31" s="222"/>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3"/>
    </row>
    <row r="32" spans="1:131" ht="26.25" customHeight="1" x14ac:dyDescent="0.15">
      <c r="A32" s="225">
        <v>5</v>
      </c>
      <c r="B32" s="780" t="s">
        <v>397</v>
      </c>
      <c r="C32" s="781"/>
      <c r="D32" s="781"/>
      <c r="E32" s="781"/>
      <c r="F32" s="781"/>
      <c r="G32" s="781"/>
      <c r="H32" s="781"/>
      <c r="I32" s="781"/>
      <c r="J32" s="781"/>
      <c r="K32" s="781"/>
      <c r="L32" s="781"/>
      <c r="M32" s="781"/>
      <c r="N32" s="781"/>
      <c r="O32" s="781"/>
      <c r="P32" s="782"/>
      <c r="Q32" s="783">
        <v>23219</v>
      </c>
      <c r="R32" s="784"/>
      <c r="S32" s="784"/>
      <c r="T32" s="784"/>
      <c r="U32" s="784"/>
      <c r="V32" s="784">
        <v>8020</v>
      </c>
      <c r="W32" s="784"/>
      <c r="X32" s="784"/>
      <c r="Y32" s="784"/>
      <c r="Z32" s="784"/>
      <c r="AA32" s="784">
        <v>15199</v>
      </c>
      <c r="AB32" s="784"/>
      <c r="AC32" s="784"/>
      <c r="AD32" s="784"/>
      <c r="AE32" s="785"/>
      <c r="AF32" s="786">
        <v>15199</v>
      </c>
      <c r="AG32" s="787"/>
      <c r="AH32" s="787"/>
      <c r="AI32" s="787"/>
      <c r="AJ32" s="788"/>
      <c r="AK32" s="834">
        <v>19100</v>
      </c>
      <c r="AL32" s="830"/>
      <c r="AM32" s="830"/>
      <c r="AN32" s="830"/>
      <c r="AO32" s="830"/>
      <c r="AP32" s="830">
        <v>237320</v>
      </c>
      <c r="AQ32" s="830"/>
      <c r="AR32" s="830"/>
      <c r="AS32" s="830"/>
      <c r="AT32" s="830"/>
      <c r="AU32" s="830">
        <v>159954</v>
      </c>
      <c r="AV32" s="830"/>
      <c r="AW32" s="830"/>
      <c r="AX32" s="830"/>
      <c r="AY32" s="830"/>
      <c r="AZ32" s="831">
        <v>0</v>
      </c>
      <c r="BA32" s="831"/>
      <c r="BB32" s="831"/>
      <c r="BC32" s="831"/>
      <c r="BD32" s="831"/>
      <c r="BE32" s="832" t="s">
        <v>396</v>
      </c>
      <c r="BF32" s="832"/>
      <c r="BG32" s="832"/>
      <c r="BH32" s="832"/>
      <c r="BI32" s="833"/>
      <c r="BJ32" s="215"/>
      <c r="BK32" s="215"/>
      <c r="BL32" s="215"/>
      <c r="BM32" s="215"/>
      <c r="BN32" s="215"/>
      <c r="BO32" s="224"/>
      <c r="BP32" s="224"/>
      <c r="BQ32" s="221">
        <v>26</v>
      </c>
      <c r="BR32" s="222"/>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3"/>
    </row>
    <row r="33" spans="1:131" ht="26.25" customHeight="1" x14ac:dyDescent="0.15">
      <c r="A33" s="225">
        <v>6</v>
      </c>
      <c r="B33" s="780" t="s">
        <v>398</v>
      </c>
      <c r="C33" s="781"/>
      <c r="D33" s="781"/>
      <c r="E33" s="781"/>
      <c r="F33" s="781"/>
      <c r="G33" s="781"/>
      <c r="H33" s="781"/>
      <c r="I33" s="781"/>
      <c r="J33" s="781"/>
      <c r="K33" s="781"/>
      <c r="L33" s="781"/>
      <c r="M33" s="781"/>
      <c r="N33" s="781"/>
      <c r="O33" s="781"/>
      <c r="P33" s="782"/>
      <c r="Q33" s="783">
        <v>9913</v>
      </c>
      <c r="R33" s="784"/>
      <c r="S33" s="784"/>
      <c r="T33" s="784"/>
      <c r="U33" s="784"/>
      <c r="V33" s="784">
        <v>6021</v>
      </c>
      <c r="W33" s="784"/>
      <c r="X33" s="784"/>
      <c r="Y33" s="784"/>
      <c r="Z33" s="784"/>
      <c r="AA33" s="784">
        <v>3892</v>
      </c>
      <c r="AB33" s="784"/>
      <c r="AC33" s="784"/>
      <c r="AD33" s="784"/>
      <c r="AE33" s="785"/>
      <c r="AF33" s="786">
        <v>3011</v>
      </c>
      <c r="AG33" s="787"/>
      <c r="AH33" s="787"/>
      <c r="AI33" s="787"/>
      <c r="AJ33" s="788"/>
      <c r="AK33" s="834">
        <v>750</v>
      </c>
      <c r="AL33" s="830"/>
      <c r="AM33" s="830"/>
      <c r="AN33" s="830"/>
      <c r="AO33" s="830"/>
      <c r="AP33" s="830">
        <v>9037</v>
      </c>
      <c r="AQ33" s="830"/>
      <c r="AR33" s="830"/>
      <c r="AS33" s="830"/>
      <c r="AT33" s="830"/>
      <c r="AU33" s="830">
        <v>154</v>
      </c>
      <c r="AV33" s="830"/>
      <c r="AW33" s="830"/>
      <c r="AX33" s="830"/>
      <c r="AY33" s="830"/>
      <c r="AZ33" s="831">
        <v>0</v>
      </c>
      <c r="BA33" s="831"/>
      <c r="BB33" s="831"/>
      <c r="BC33" s="831"/>
      <c r="BD33" s="831"/>
      <c r="BE33" s="832" t="s">
        <v>396</v>
      </c>
      <c r="BF33" s="832"/>
      <c r="BG33" s="832"/>
      <c r="BH33" s="832"/>
      <c r="BI33" s="833"/>
      <c r="BJ33" s="215"/>
      <c r="BK33" s="215"/>
      <c r="BL33" s="215"/>
      <c r="BM33" s="215"/>
      <c r="BN33" s="215"/>
      <c r="BO33" s="224"/>
      <c r="BP33" s="224"/>
      <c r="BQ33" s="221">
        <v>27</v>
      </c>
      <c r="BR33" s="222"/>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3"/>
    </row>
    <row r="34" spans="1:131" ht="26.25" customHeight="1" x14ac:dyDescent="0.15">
      <c r="A34" s="225">
        <v>7</v>
      </c>
      <c r="B34" s="780" t="s">
        <v>399</v>
      </c>
      <c r="C34" s="781"/>
      <c r="D34" s="781"/>
      <c r="E34" s="781"/>
      <c r="F34" s="781"/>
      <c r="G34" s="781"/>
      <c r="H34" s="781"/>
      <c r="I34" s="781"/>
      <c r="J34" s="781"/>
      <c r="K34" s="781"/>
      <c r="L34" s="781"/>
      <c r="M34" s="781"/>
      <c r="N34" s="781"/>
      <c r="O34" s="781"/>
      <c r="P34" s="782"/>
      <c r="Q34" s="783">
        <v>2719</v>
      </c>
      <c r="R34" s="784"/>
      <c r="S34" s="784"/>
      <c r="T34" s="784"/>
      <c r="U34" s="784"/>
      <c r="V34" s="784">
        <v>33629</v>
      </c>
      <c r="W34" s="784"/>
      <c r="X34" s="784"/>
      <c r="Y34" s="784"/>
      <c r="Z34" s="784"/>
      <c r="AA34" s="784">
        <v>-30910</v>
      </c>
      <c r="AB34" s="784"/>
      <c r="AC34" s="784"/>
      <c r="AD34" s="784"/>
      <c r="AE34" s="785"/>
      <c r="AF34" s="786" t="s">
        <v>122</v>
      </c>
      <c r="AG34" s="787"/>
      <c r="AH34" s="787"/>
      <c r="AI34" s="787"/>
      <c r="AJ34" s="788"/>
      <c r="AK34" s="834">
        <v>4328</v>
      </c>
      <c r="AL34" s="830"/>
      <c r="AM34" s="830"/>
      <c r="AN34" s="830"/>
      <c r="AO34" s="830"/>
      <c r="AP34" s="830">
        <v>291790</v>
      </c>
      <c r="AQ34" s="830"/>
      <c r="AR34" s="830"/>
      <c r="AS34" s="830"/>
      <c r="AT34" s="830"/>
      <c r="AU34" s="830">
        <v>46978</v>
      </c>
      <c r="AV34" s="830"/>
      <c r="AW34" s="830"/>
      <c r="AX34" s="830"/>
      <c r="AY34" s="830"/>
      <c r="AZ34" s="831">
        <v>0</v>
      </c>
      <c r="BA34" s="831"/>
      <c r="BB34" s="831"/>
      <c r="BC34" s="831"/>
      <c r="BD34" s="831"/>
      <c r="BE34" s="832" t="s">
        <v>396</v>
      </c>
      <c r="BF34" s="832"/>
      <c r="BG34" s="832"/>
      <c r="BH34" s="832"/>
      <c r="BI34" s="833"/>
      <c r="BJ34" s="215"/>
      <c r="BK34" s="215"/>
      <c r="BL34" s="215"/>
      <c r="BM34" s="215"/>
      <c r="BN34" s="215"/>
      <c r="BO34" s="224"/>
      <c r="BP34" s="224"/>
      <c r="BQ34" s="221">
        <v>28</v>
      </c>
      <c r="BR34" s="222"/>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3"/>
    </row>
    <row r="35" spans="1:131" ht="26.25" customHeight="1" x14ac:dyDescent="0.15">
      <c r="A35" s="225">
        <v>8</v>
      </c>
      <c r="B35" s="780" t="s">
        <v>400</v>
      </c>
      <c r="C35" s="781"/>
      <c r="D35" s="781"/>
      <c r="E35" s="781"/>
      <c r="F35" s="781"/>
      <c r="G35" s="781"/>
      <c r="H35" s="781"/>
      <c r="I35" s="781"/>
      <c r="J35" s="781"/>
      <c r="K35" s="781"/>
      <c r="L35" s="781"/>
      <c r="M35" s="781"/>
      <c r="N35" s="781"/>
      <c r="O35" s="781"/>
      <c r="P35" s="782"/>
      <c r="Q35" s="783">
        <v>7268</v>
      </c>
      <c r="R35" s="784"/>
      <c r="S35" s="784"/>
      <c r="T35" s="784"/>
      <c r="U35" s="784"/>
      <c r="V35" s="784">
        <v>6231</v>
      </c>
      <c r="W35" s="784"/>
      <c r="X35" s="784"/>
      <c r="Y35" s="784"/>
      <c r="Z35" s="784"/>
      <c r="AA35" s="784">
        <v>1037</v>
      </c>
      <c r="AB35" s="784"/>
      <c r="AC35" s="784"/>
      <c r="AD35" s="784"/>
      <c r="AE35" s="785"/>
      <c r="AF35" s="786">
        <v>587</v>
      </c>
      <c r="AG35" s="787"/>
      <c r="AH35" s="787"/>
      <c r="AI35" s="787"/>
      <c r="AJ35" s="788"/>
      <c r="AK35" s="834">
        <v>1207</v>
      </c>
      <c r="AL35" s="830"/>
      <c r="AM35" s="830"/>
      <c r="AN35" s="830"/>
      <c r="AO35" s="830"/>
      <c r="AP35" s="830">
        <v>18601</v>
      </c>
      <c r="AQ35" s="830"/>
      <c r="AR35" s="830"/>
      <c r="AS35" s="830"/>
      <c r="AT35" s="830"/>
      <c r="AU35" s="830">
        <v>11904</v>
      </c>
      <c r="AV35" s="830"/>
      <c r="AW35" s="830"/>
      <c r="AX35" s="830"/>
      <c r="AY35" s="830"/>
      <c r="AZ35" s="831">
        <v>0</v>
      </c>
      <c r="BA35" s="831"/>
      <c r="BB35" s="831"/>
      <c r="BC35" s="831"/>
      <c r="BD35" s="831"/>
      <c r="BE35" s="832" t="s">
        <v>401</v>
      </c>
      <c r="BF35" s="832"/>
      <c r="BG35" s="832"/>
      <c r="BH35" s="832"/>
      <c r="BI35" s="833"/>
      <c r="BJ35" s="215"/>
      <c r="BK35" s="215"/>
      <c r="BL35" s="215"/>
      <c r="BM35" s="215"/>
      <c r="BN35" s="215"/>
      <c r="BO35" s="224"/>
      <c r="BP35" s="224"/>
      <c r="BQ35" s="221">
        <v>29</v>
      </c>
      <c r="BR35" s="222"/>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3"/>
    </row>
    <row r="36" spans="1:131" ht="26.25" customHeight="1" x14ac:dyDescent="0.15">
      <c r="A36" s="225">
        <v>9</v>
      </c>
      <c r="B36" s="780" t="s">
        <v>402</v>
      </c>
      <c r="C36" s="781"/>
      <c r="D36" s="781"/>
      <c r="E36" s="781"/>
      <c r="F36" s="781"/>
      <c r="G36" s="781"/>
      <c r="H36" s="781"/>
      <c r="I36" s="781"/>
      <c r="J36" s="781"/>
      <c r="K36" s="781"/>
      <c r="L36" s="781"/>
      <c r="M36" s="781"/>
      <c r="N36" s="781"/>
      <c r="O36" s="781"/>
      <c r="P36" s="782"/>
      <c r="Q36" s="783">
        <v>1098</v>
      </c>
      <c r="R36" s="784"/>
      <c r="S36" s="784"/>
      <c r="T36" s="784"/>
      <c r="U36" s="784"/>
      <c r="V36" s="784">
        <v>1096</v>
      </c>
      <c r="W36" s="784"/>
      <c r="X36" s="784"/>
      <c r="Y36" s="784"/>
      <c r="Z36" s="784"/>
      <c r="AA36" s="784">
        <v>2</v>
      </c>
      <c r="AB36" s="784"/>
      <c r="AC36" s="784"/>
      <c r="AD36" s="784"/>
      <c r="AE36" s="785"/>
      <c r="AF36" s="786">
        <v>2</v>
      </c>
      <c r="AG36" s="787"/>
      <c r="AH36" s="787"/>
      <c r="AI36" s="787"/>
      <c r="AJ36" s="788"/>
      <c r="AK36" s="834">
        <v>683</v>
      </c>
      <c r="AL36" s="830"/>
      <c r="AM36" s="830"/>
      <c r="AN36" s="830"/>
      <c r="AO36" s="830"/>
      <c r="AP36" s="830">
        <v>6325</v>
      </c>
      <c r="AQ36" s="830"/>
      <c r="AR36" s="830"/>
      <c r="AS36" s="830"/>
      <c r="AT36" s="830"/>
      <c r="AU36" s="830">
        <v>3605</v>
      </c>
      <c r="AV36" s="830"/>
      <c r="AW36" s="830"/>
      <c r="AX36" s="830"/>
      <c r="AY36" s="830"/>
      <c r="AZ36" s="831">
        <v>0</v>
      </c>
      <c r="BA36" s="831"/>
      <c r="BB36" s="831"/>
      <c r="BC36" s="831"/>
      <c r="BD36" s="831"/>
      <c r="BE36" s="832" t="s">
        <v>401</v>
      </c>
      <c r="BF36" s="832"/>
      <c r="BG36" s="832"/>
      <c r="BH36" s="832"/>
      <c r="BI36" s="833"/>
      <c r="BJ36" s="215"/>
      <c r="BK36" s="215"/>
      <c r="BL36" s="215"/>
      <c r="BM36" s="215"/>
      <c r="BN36" s="215"/>
      <c r="BO36" s="224"/>
      <c r="BP36" s="224"/>
      <c r="BQ36" s="221">
        <v>30</v>
      </c>
      <c r="BR36" s="222"/>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3"/>
    </row>
    <row r="37" spans="1:131" ht="26.25" customHeight="1" x14ac:dyDescent="0.15">
      <c r="A37" s="225">
        <v>10</v>
      </c>
      <c r="B37" s="780" t="s">
        <v>403</v>
      </c>
      <c r="C37" s="781"/>
      <c r="D37" s="781"/>
      <c r="E37" s="781"/>
      <c r="F37" s="781"/>
      <c r="G37" s="781"/>
      <c r="H37" s="781"/>
      <c r="I37" s="781"/>
      <c r="J37" s="781"/>
      <c r="K37" s="781"/>
      <c r="L37" s="781"/>
      <c r="M37" s="781"/>
      <c r="N37" s="781"/>
      <c r="O37" s="781"/>
      <c r="P37" s="782"/>
      <c r="Q37" s="783">
        <v>1119</v>
      </c>
      <c r="R37" s="784"/>
      <c r="S37" s="784"/>
      <c r="T37" s="784"/>
      <c r="U37" s="784"/>
      <c r="V37" s="784">
        <v>143</v>
      </c>
      <c r="W37" s="784"/>
      <c r="X37" s="784"/>
      <c r="Y37" s="784"/>
      <c r="Z37" s="784"/>
      <c r="AA37" s="784">
        <v>976</v>
      </c>
      <c r="AB37" s="784"/>
      <c r="AC37" s="784"/>
      <c r="AD37" s="784"/>
      <c r="AE37" s="785"/>
      <c r="AF37" s="786">
        <v>1136</v>
      </c>
      <c r="AG37" s="787"/>
      <c r="AH37" s="787"/>
      <c r="AI37" s="787"/>
      <c r="AJ37" s="788"/>
      <c r="AK37" s="834">
        <v>0</v>
      </c>
      <c r="AL37" s="830"/>
      <c r="AM37" s="830"/>
      <c r="AN37" s="830"/>
      <c r="AO37" s="830"/>
      <c r="AP37" s="830">
        <v>0</v>
      </c>
      <c r="AQ37" s="830"/>
      <c r="AR37" s="830"/>
      <c r="AS37" s="830"/>
      <c r="AT37" s="830"/>
      <c r="AU37" s="830">
        <v>0</v>
      </c>
      <c r="AV37" s="830"/>
      <c r="AW37" s="830"/>
      <c r="AX37" s="830"/>
      <c r="AY37" s="830"/>
      <c r="AZ37" s="831">
        <v>0</v>
      </c>
      <c r="BA37" s="831"/>
      <c r="BB37" s="831"/>
      <c r="BC37" s="831"/>
      <c r="BD37" s="831"/>
      <c r="BE37" s="832" t="s">
        <v>401</v>
      </c>
      <c r="BF37" s="832"/>
      <c r="BG37" s="832"/>
      <c r="BH37" s="832"/>
      <c r="BI37" s="833"/>
      <c r="BJ37" s="215"/>
      <c r="BK37" s="215"/>
      <c r="BL37" s="215"/>
      <c r="BM37" s="215"/>
      <c r="BN37" s="215"/>
      <c r="BO37" s="224"/>
      <c r="BP37" s="224"/>
      <c r="BQ37" s="221">
        <v>31</v>
      </c>
      <c r="BR37" s="222"/>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3"/>
    </row>
    <row r="38" spans="1:131" ht="26.25" customHeight="1" x14ac:dyDescent="0.15">
      <c r="A38" s="225">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15"/>
      <c r="BK38" s="215"/>
      <c r="BL38" s="215"/>
      <c r="BM38" s="215"/>
      <c r="BN38" s="215"/>
      <c r="BO38" s="224"/>
      <c r="BP38" s="224"/>
      <c r="BQ38" s="221">
        <v>32</v>
      </c>
      <c r="BR38" s="222"/>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3"/>
    </row>
    <row r="39" spans="1:131" ht="26.25" customHeight="1" x14ac:dyDescent="0.15">
      <c r="A39" s="225">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15"/>
      <c r="BK39" s="215"/>
      <c r="BL39" s="215"/>
      <c r="BM39" s="215"/>
      <c r="BN39" s="215"/>
      <c r="BO39" s="224"/>
      <c r="BP39" s="224"/>
      <c r="BQ39" s="221">
        <v>33</v>
      </c>
      <c r="BR39" s="222"/>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3"/>
    </row>
    <row r="40" spans="1:131" ht="26.25" customHeight="1" x14ac:dyDescent="0.15">
      <c r="A40" s="221">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15"/>
      <c r="BK40" s="215"/>
      <c r="BL40" s="215"/>
      <c r="BM40" s="215"/>
      <c r="BN40" s="215"/>
      <c r="BO40" s="224"/>
      <c r="BP40" s="224"/>
      <c r="BQ40" s="221">
        <v>34</v>
      </c>
      <c r="BR40" s="222"/>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3"/>
    </row>
    <row r="41" spans="1:131" ht="26.25" customHeight="1" x14ac:dyDescent="0.15">
      <c r="A41" s="221">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15"/>
      <c r="BK41" s="215"/>
      <c r="BL41" s="215"/>
      <c r="BM41" s="215"/>
      <c r="BN41" s="215"/>
      <c r="BO41" s="224"/>
      <c r="BP41" s="224"/>
      <c r="BQ41" s="221">
        <v>35</v>
      </c>
      <c r="BR41" s="222"/>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3"/>
    </row>
    <row r="42" spans="1:131" ht="26.25" customHeight="1" x14ac:dyDescent="0.15">
      <c r="A42" s="221">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15"/>
      <c r="BK42" s="215"/>
      <c r="BL42" s="215"/>
      <c r="BM42" s="215"/>
      <c r="BN42" s="215"/>
      <c r="BO42" s="224"/>
      <c r="BP42" s="224"/>
      <c r="BQ42" s="221">
        <v>36</v>
      </c>
      <c r="BR42" s="222"/>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3"/>
    </row>
    <row r="43" spans="1:131" ht="26.25" customHeight="1" x14ac:dyDescent="0.15">
      <c r="A43" s="221">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15"/>
      <c r="BK43" s="215"/>
      <c r="BL43" s="215"/>
      <c r="BM43" s="215"/>
      <c r="BN43" s="215"/>
      <c r="BO43" s="224"/>
      <c r="BP43" s="224"/>
      <c r="BQ43" s="221">
        <v>37</v>
      </c>
      <c r="BR43" s="222"/>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3"/>
    </row>
    <row r="44" spans="1:131" ht="26.25" customHeight="1" x14ac:dyDescent="0.15">
      <c r="A44" s="221">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15"/>
      <c r="BK44" s="215"/>
      <c r="BL44" s="215"/>
      <c r="BM44" s="215"/>
      <c r="BN44" s="215"/>
      <c r="BO44" s="224"/>
      <c r="BP44" s="224"/>
      <c r="BQ44" s="221">
        <v>38</v>
      </c>
      <c r="BR44" s="222"/>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3"/>
    </row>
    <row r="45" spans="1:131" ht="26.25" customHeight="1" x14ac:dyDescent="0.15">
      <c r="A45" s="221">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15"/>
      <c r="BK45" s="215"/>
      <c r="BL45" s="215"/>
      <c r="BM45" s="215"/>
      <c r="BN45" s="215"/>
      <c r="BO45" s="224"/>
      <c r="BP45" s="224"/>
      <c r="BQ45" s="221">
        <v>39</v>
      </c>
      <c r="BR45" s="222"/>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3"/>
    </row>
    <row r="46" spans="1:131" ht="26.25" customHeight="1" x14ac:dyDescent="0.15">
      <c r="A46" s="221">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15"/>
      <c r="BK46" s="215"/>
      <c r="BL46" s="215"/>
      <c r="BM46" s="215"/>
      <c r="BN46" s="215"/>
      <c r="BO46" s="224"/>
      <c r="BP46" s="224"/>
      <c r="BQ46" s="221">
        <v>40</v>
      </c>
      <c r="BR46" s="222"/>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3"/>
    </row>
    <row r="47" spans="1:131" ht="26.25" customHeight="1" x14ac:dyDescent="0.15">
      <c r="A47" s="221">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15"/>
      <c r="BK47" s="215"/>
      <c r="BL47" s="215"/>
      <c r="BM47" s="215"/>
      <c r="BN47" s="215"/>
      <c r="BO47" s="224"/>
      <c r="BP47" s="224"/>
      <c r="BQ47" s="221">
        <v>41</v>
      </c>
      <c r="BR47" s="222"/>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3"/>
    </row>
    <row r="48" spans="1:131" ht="26.25" customHeight="1" x14ac:dyDescent="0.15">
      <c r="A48" s="221">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15"/>
      <c r="BK48" s="215"/>
      <c r="BL48" s="215"/>
      <c r="BM48" s="215"/>
      <c r="BN48" s="215"/>
      <c r="BO48" s="224"/>
      <c r="BP48" s="224"/>
      <c r="BQ48" s="221">
        <v>42</v>
      </c>
      <c r="BR48" s="222"/>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3"/>
    </row>
    <row r="49" spans="1:131" ht="26.25" customHeight="1" x14ac:dyDescent="0.15">
      <c r="A49" s="221">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15"/>
      <c r="BK49" s="215"/>
      <c r="BL49" s="215"/>
      <c r="BM49" s="215"/>
      <c r="BN49" s="215"/>
      <c r="BO49" s="224"/>
      <c r="BP49" s="224"/>
      <c r="BQ49" s="221">
        <v>43</v>
      </c>
      <c r="BR49" s="222"/>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3"/>
    </row>
    <row r="50" spans="1:131" ht="26.25" customHeight="1" x14ac:dyDescent="0.15">
      <c r="A50" s="221">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15"/>
      <c r="BK50" s="215"/>
      <c r="BL50" s="215"/>
      <c r="BM50" s="215"/>
      <c r="BN50" s="215"/>
      <c r="BO50" s="224"/>
      <c r="BP50" s="224"/>
      <c r="BQ50" s="221">
        <v>44</v>
      </c>
      <c r="BR50" s="222"/>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3"/>
    </row>
    <row r="51" spans="1:131" ht="26.25" customHeight="1" x14ac:dyDescent="0.15">
      <c r="A51" s="221">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15"/>
      <c r="BK51" s="215"/>
      <c r="BL51" s="215"/>
      <c r="BM51" s="215"/>
      <c r="BN51" s="215"/>
      <c r="BO51" s="224"/>
      <c r="BP51" s="224"/>
      <c r="BQ51" s="221">
        <v>45</v>
      </c>
      <c r="BR51" s="222"/>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3"/>
    </row>
    <row r="52" spans="1:131" ht="26.25" customHeight="1" x14ac:dyDescent="0.15">
      <c r="A52" s="221">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15"/>
      <c r="BK52" s="215"/>
      <c r="BL52" s="215"/>
      <c r="BM52" s="215"/>
      <c r="BN52" s="215"/>
      <c r="BO52" s="224"/>
      <c r="BP52" s="224"/>
      <c r="BQ52" s="221">
        <v>46</v>
      </c>
      <c r="BR52" s="222"/>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3"/>
    </row>
    <row r="53" spans="1:131" ht="26.25" customHeight="1" x14ac:dyDescent="0.15">
      <c r="A53" s="221">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15"/>
      <c r="BK53" s="215"/>
      <c r="BL53" s="215"/>
      <c r="BM53" s="215"/>
      <c r="BN53" s="215"/>
      <c r="BO53" s="224"/>
      <c r="BP53" s="224"/>
      <c r="BQ53" s="221">
        <v>47</v>
      </c>
      <c r="BR53" s="222"/>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3"/>
    </row>
    <row r="54" spans="1:131" ht="26.25" customHeight="1" x14ac:dyDescent="0.15">
      <c r="A54" s="221">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15"/>
      <c r="BK54" s="215"/>
      <c r="BL54" s="215"/>
      <c r="BM54" s="215"/>
      <c r="BN54" s="215"/>
      <c r="BO54" s="224"/>
      <c r="BP54" s="224"/>
      <c r="BQ54" s="221">
        <v>48</v>
      </c>
      <c r="BR54" s="222"/>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3"/>
    </row>
    <row r="55" spans="1:131" ht="26.25" customHeight="1" x14ac:dyDescent="0.15">
      <c r="A55" s="221">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15"/>
      <c r="BK55" s="215"/>
      <c r="BL55" s="215"/>
      <c r="BM55" s="215"/>
      <c r="BN55" s="215"/>
      <c r="BO55" s="224"/>
      <c r="BP55" s="224"/>
      <c r="BQ55" s="221">
        <v>49</v>
      </c>
      <c r="BR55" s="222"/>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3"/>
    </row>
    <row r="56" spans="1:131" ht="26.25" customHeight="1" x14ac:dyDescent="0.15">
      <c r="A56" s="221">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15"/>
      <c r="BK56" s="215"/>
      <c r="BL56" s="215"/>
      <c r="BM56" s="215"/>
      <c r="BN56" s="215"/>
      <c r="BO56" s="224"/>
      <c r="BP56" s="224"/>
      <c r="BQ56" s="221">
        <v>50</v>
      </c>
      <c r="BR56" s="222"/>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3"/>
    </row>
    <row r="57" spans="1:131" ht="26.25" customHeight="1" x14ac:dyDescent="0.15">
      <c r="A57" s="221">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15"/>
      <c r="BK57" s="215"/>
      <c r="BL57" s="215"/>
      <c r="BM57" s="215"/>
      <c r="BN57" s="215"/>
      <c r="BO57" s="224"/>
      <c r="BP57" s="224"/>
      <c r="BQ57" s="221">
        <v>51</v>
      </c>
      <c r="BR57" s="222"/>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3"/>
    </row>
    <row r="58" spans="1:131" ht="26.25" customHeight="1" x14ac:dyDescent="0.15">
      <c r="A58" s="221">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15"/>
      <c r="BK58" s="215"/>
      <c r="BL58" s="215"/>
      <c r="BM58" s="215"/>
      <c r="BN58" s="215"/>
      <c r="BO58" s="224"/>
      <c r="BP58" s="224"/>
      <c r="BQ58" s="221">
        <v>52</v>
      </c>
      <c r="BR58" s="222"/>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3"/>
    </row>
    <row r="59" spans="1:131" ht="26.25" customHeight="1" x14ac:dyDescent="0.15">
      <c r="A59" s="221">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15"/>
      <c r="BK59" s="215"/>
      <c r="BL59" s="215"/>
      <c r="BM59" s="215"/>
      <c r="BN59" s="215"/>
      <c r="BO59" s="224"/>
      <c r="BP59" s="224"/>
      <c r="BQ59" s="221">
        <v>53</v>
      </c>
      <c r="BR59" s="222"/>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3"/>
    </row>
    <row r="60" spans="1:131" ht="26.25" customHeight="1" x14ac:dyDescent="0.15">
      <c r="A60" s="221">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15"/>
      <c r="BK60" s="215"/>
      <c r="BL60" s="215"/>
      <c r="BM60" s="215"/>
      <c r="BN60" s="215"/>
      <c r="BO60" s="224"/>
      <c r="BP60" s="224"/>
      <c r="BQ60" s="221">
        <v>54</v>
      </c>
      <c r="BR60" s="222"/>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3"/>
    </row>
    <row r="61" spans="1:131" ht="26.25" customHeight="1" thickBot="1" x14ac:dyDescent="0.2">
      <c r="A61" s="221">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15"/>
      <c r="BK61" s="215"/>
      <c r="BL61" s="215"/>
      <c r="BM61" s="215"/>
      <c r="BN61" s="215"/>
      <c r="BO61" s="224"/>
      <c r="BP61" s="224"/>
      <c r="BQ61" s="221">
        <v>55</v>
      </c>
      <c r="BR61" s="222"/>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3"/>
    </row>
    <row r="62" spans="1:131" ht="26.25" customHeight="1" x14ac:dyDescent="0.15">
      <c r="A62" s="221">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404</v>
      </c>
      <c r="BK62" s="806"/>
      <c r="BL62" s="806"/>
      <c r="BM62" s="806"/>
      <c r="BN62" s="807"/>
      <c r="BO62" s="224"/>
      <c r="BP62" s="224"/>
      <c r="BQ62" s="221">
        <v>56</v>
      </c>
      <c r="BR62" s="222"/>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3"/>
    </row>
    <row r="63" spans="1:131" ht="26.25" customHeight="1" thickBot="1" x14ac:dyDescent="0.2">
      <c r="A63" s="223" t="s">
        <v>380</v>
      </c>
      <c r="B63" s="789" t="s">
        <v>405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33227</v>
      </c>
      <c r="AG63" s="844"/>
      <c r="AH63" s="844"/>
      <c r="AI63" s="844"/>
      <c r="AJ63" s="845"/>
      <c r="AK63" s="846"/>
      <c r="AL63" s="841"/>
      <c r="AM63" s="841"/>
      <c r="AN63" s="841"/>
      <c r="AO63" s="841"/>
      <c r="AP63" s="844">
        <f>SUM(AP28:AT62)</f>
        <v>718628</v>
      </c>
      <c r="AQ63" s="844"/>
      <c r="AR63" s="844"/>
      <c r="AS63" s="844"/>
      <c r="AT63" s="844"/>
      <c r="AU63" s="844">
        <f>SUM(AU28:AY62)</f>
        <v>232395</v>
      </c>
      <c r="AV63" s="844"/>
      <c r="AW63" s="844"/>
      <c r="AX63" s="844"/>
      <c r="AY63" s="844"/>
      <c r="AZ63" s="848"/>
      <c r="BA63" s="848"/>
      <c r="BB63" s="848"/>
      <c r="BC63" s="848"/>
      <c r="BD63" s="848"/>
      <c r="BE63" s="849"/>
      <c r="BF63" s="849"/>
      <c r="BG63" s="849"/>
      <c r="BH63" s="849"/>
      <c r="BI63" s="850"/>
      <c r="BJ63" s="851" t="s">
        <v>122</v>
      </c>
      <c r="BK63" s="852"/>
      <c r="BL63" s="852"/>
      <c r="BM63" s="852"/>
      <c r="BN63" s="853"/>
      <c r="BO63" s="224"/>
      <c r="BP63" s="224"/>
      <c r="BQ63" s="221">
        <v>57</v>
      </c>
      <c r="BR63" s="222"/>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3"/>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3"/>
    </row>
    <row r="65" spans="1:131" ht="26.25" customHeight="1" thickBot="1" x14ac:dyDescent="0.2">
      <c r="A65" s="215" t="s">
        <v>406</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3"/>
    </row>
    <row r="66" spans="1:131" ht="26.25" customHeight="1" x14ac:dyDescent="0.15">
      <c r="A66" s="727" t="s">
        <v>407</v>
      </c>
      <c r="B66" s="728"/>
      <c r="C66" s="728"/>
      <c r="D66" s="728"/>
      <c r="E66" s="728"/>
      <c r="F66" s="728"/>
      <c r="G66" s="728"/>
      <c r="H66" s="728"/>
      <c r="I66" s="728"/>
      <c r="J66" s="728"/>
      <c r="K66" s="728"/>
      <c r="L66" s="728"/>
      <c r="M66" s="728"/>
      <c r="N66" s="728"/>
      <c r="O66" s="728"/>
      <c r="P66" s="729"/>
      <c r="Q66" s="733" t="s">
        <v>384</v>
      </c>
      <c r="R66" s="734"/>
      <c r="S66" s="734"/>
      <c r="T66" s="734"/>
      <c r="U66" s="735"/>
      <c r="V66" s="733" t="s">
        <v>385</v>
      </c>
      <c r="W66" s="734"/>
      <c r="X66" s="734"/>
      <c r="Y66" s="734"/>
      <c r="Z66" s="735"/>
      <c r="AA66" s="733" t="s">
        <v>386</v>
      </c>
      <c r="AB66" s="734"/>
      <c r="AC66" s="734"/>
      <c r="AD66" s="734"/>
      <c r="AE66" s="735"/>
      <c r="AF66" s="854" t="s">
        <v>387</v>
      </c>
      <c r="AG66" s="815"/>
      <c r="AH66" s="815"/>
      <c r="AI66" s="815"/>
      <c r="AJ66" s="855"/>
      <c r="AK66" s="733" t="s">
        <v>388</v>
      </c>
      <c r="AL66" s="728"/>
      <c r="AM66" s="728"/>
      <c r="AN66" s="728"/>
      <c r="AO66" s="729"/>
      <c r="AP66" s="733" t="s">
        <v>389</v>
      </c>
      <c r="AQ66" s="734"/>
      <c r="AR66" s="734"/>
      <c r="AS66" s="734"/>
      <c r="AT66" s="735"/>
      <c r="AU66" s="733" t="s">
        <v>408</v>
      </c>
      <c r="AV66" s="734"/>
      <c r="AW66" s="734"/>
      <c r="AX66" s="734"/>
      <c r="AY66" s="735"/>
      <c r="AZ66" s="733" t="s">
        <v>364</v>
      </c>
      <c r="BA66" s="734"/>
      <c r="BB66" s="734"/>
      <c r="BC66" s="734"/>
      <c r="BD66" s="740"/>
      <c r="BE66" s="224"/>
      <c r="BF66" s="224"/>
      <c r="BG66" s="224"/>
      <c r="BH66" s="224"/>
      <c r="BI66" s="224"/>
      <c r="BJ66" s="224"/>
      <c r="BK66" s="224"/>
      <c r="BL66" s="224"/>
      <c r="BM66" s="224"/>
      <c r="BN66" s="224"/>
      <c r="BO66" s="224"/>
      <c r="BP66" s="224"/>
      <c r="BQ66" s="221">
        <v>60</v>
      </c>
      <c r="BR66" s="226"/>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3"/>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4"/>
      <c r="BF67" s="224"/>
      <c r="BG67" s="224"/>
      <c r="BH67" s="224"/>
      <c r="BI67" s="224"/>
      <c r="BJ67" s="224"/>
      <c r="BK67" s="224"/>
      <c r="BL67" s="224"/>
      <c r="BM67" s="224"/>
      <c r="BN67" s="224"/>
      <c r="BO67" s="224"/>
      <c r="BP67" s="224"/>
      <c r="BQ67" s="221">
        <v>61</v>
      </c>
      <c r="BR67" s="226"/>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3"/>
    </row>
    <row r="68" spans="1:131" ht="26.25" customHeight="1" thickTop="1" x14ac:dyDescent="0.15">
      <c r="A68" s="219">
        <v>1</v>
      </c>
      <c r="B68" s="869" t="s">
        <v>562</v>
      </c>
      <c r="C68" s="870"/>
      <c r="D68" s="870"/>
      <c r="E68" s="870"/>
      <c r="F68" s="870"/>
      <c r="G68" s="870"/>
      <c r="H68" s="870"/>
      <c r="I68" s="870"/>
      <c r="J68" s="870"/>
      <c r="K68" s="870"/>
      <c r="L68" s="870"/>
      <c r="M68" s="870"/>
      <c r="N68" s="870"/>
      <c r="O68" s="870"/>
      <c r="P68" s="871"/>
      <c r="Q68" s="872">
        <v>4520</v>
      </c>
      <c r="R68" s="866"/>
      <c r="S68" s="866"/>
      <c r="T68" s="866"/>
      <c r="U68" s="866"/>
      <c r="V68" s="866">
        <v>4460</v>
      </c>
      <c r="W68" s="866"/>
      <c r="X68" s="866"/>
      <c r="Y68" s="866"/>
      <c r="Z68" s="866"/>
      <c r="AA68" s="866">
        <v>59</v>
      </c>
      <c r="AB68" s="866"/>
      <c r="AC68" s="866"/>
      <c r="AD68" s="866"/>
      <c r="AE68" s="866"/>
      <c r="AF68" s="866">
        <v>59</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24"/>
      <c r="BF68" s="224"/>
      <c r="BG68" s="224"/>
      <c r="BH68" s="224"/>
      <c r="BI68" s="224"/>
      <c r="BJ68" s="224"/>
      <c r="BK68" s="224"/>
      <c r="BL68" s="224"/>
      <c r="BM68" s="224"/>
      <c r="BN68" s="224"/>
      <c r="BO68" s="224"/>
      <c r="BP68" s="224"/>
      <c r="BQ68" s="221">
        <v>62</v>
      </c>
      <c r="BR68" s="226"/>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3"/>
    </row>
    <row r="69" spans="1:131" ht="26.25" customHeight="1" x14ac:dyDescent="0.15">
      <c r="A69" s="221">
        <v>2</v>
      </c>
      <c r="B69" s="873" t="s">
        <v>561</v>
      </c>
      <c r="C69" s="874"/>
      <c r="D69" s="874"/>
      <c r="E69" s="874"/>
      <c r="F69" s="874"/>
      <c r="G69" s="874"/>
      <c r="H69" s="874"/>
      <c r="I69" s="874"/>
      <c r="J69" s="874"/>
      <c r="K69" s="874"/>
      <c r="L69" s="874"/>
      <c r="M69" s="874"/>
      <c r="N69" s="874"/>
      <c r="O69" s="874"/>
      <c r="P69" s="875"/>
      <c r="Q69" s="876">
        <f>1834+431784</f>
        <v>433618</v>
      </c>
      <c r="R69" s="830"/>
      <c r="S69" s="830"/>
      <c r="T69" s="830"/>
      <c r="U69" s="830"/>
      <c r="V69" s="830">
        <f>1834+423718</f>
        <v>425552</v>
      </c>
      <c r="W69" s="830"/>
      <c r="X69" s="830"/>
      <c r="Y69" s="830"/>
      <c r="Z69" s="830"/>
      <c r="AA69" s="830">
        <f>50+8066</f>
        <v>8116</v>
      </c>
      <c r="AB69" s="830"/>
      <c r="AC69" s="830"/>
      <c r="AD69" s="830"/>
      <c r="AE69" s="830"/>
      <c r="AF69" s="830">
        <v>8116</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4"/>
      <c r="BF69" s="224"/>
      <c r="BG69" s="224"/>
      <c r="BH69" s="224"/>
      <c r="BI69" s="224"/>
      <c r="BJ69" s="224"/>
      <c r="BK69" s="224"/>
      <c r="BL69" s="224"/>
      <c r="BM69" s="224"/>
      <c r="BN69" s="224"/>
      <c r="BO69" s="224"/>
      <c r="BP69" s="224"/>
      <c r="BQ69" s="221">
        <v>63</v>
      </c>
      <c r="BR69" s="226"/>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3"/>
    </row>
    <row r="70" spans="1:131" ht="26.25" customHeight="1" x14ac:dyDescent="0.15">
      <c r="A70" s="221">
        <v>3</v>
      </c>
      <c r="B70" s="873" t="s">
        <v>563</v>
      </c>
      <c r="C70" s="874"/>
      <c r="D70" s="874"/>
      <c r="E70" s="874"/>
      <c r="F70" s="874"/>
      <c r="G70" s="874"/>
      <c r="H70" s="874"/>
      <c r="I70" s="874"/>
      <c r="J70" s="874"/>
      <c r="K70" s="874"/>
      <c r="L70" s="874"/>
      <c r="M70" s="874"/>
      <c r="N70" s="874"/>
      <c r="O70" s="874"/>
      <c r="P70" s="875"/>
      <c r="Q70" s="876">
        <v>14</v>
      </c>
      <c r="R70" s="830"/>
      <c r="S70" s="830"/>
      <c r="T70" s="830"/>
      <c r="U70" s="830"/>
      <c r="V70" s="830">
        <v>12</v>
      </c>
      <c r="W70" s="830"/>
      <c r="X70" s="830"/>
      <c r="Y70" s="830"/>
      <c r="Z70" s="830"/>
      <c r="AA70" s="830">
        <v>2</v>
      </c>
      <c r="AB70" s="830"/>
      <c r="AC70" s="830"/>
      <c r="AD70" s="830"/>
      <c r="AE70" s="830"/>
      <c r="AF70" s="830">
        <v>2</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24"/>
      <c r="BF70" s="224"/>
      <c r="BG70" s="224"/>
      <c r="BH70" s="224"/>
      <c r="BI70" s="224"/>
      <c r="BJ70" s="224"/>
      <c r="BK70" s="224"/>
      <c r="BL70" s="224"/>
      <c r="BM70" s="224"/>
      <c r="BN70" s="224"/>
      <c r="BO70" s="224"/>
      <c r="BP70" s="224"/>
      <c r="BQ70" s="221">
        <v>64</v>
      </c>
      <c r="BR70" s="226"/>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3"/>
    </row>
    <row r="71" spans="1:131" ht="26.25" customHeight="1" x14ac:dyDescent="0.15">
      <c r="A71" s="221">
        <v>4</v>
      </c>
      <c r="B71" s="873" t="s">
        <v>564</v>
      </c>
      <c r="C71" s="874"/>
      <c r="D71" s="874"/>
      <c r="E71" s="874"/>
      <c r="F71" s="874"/>
      <c r="G71" s="874"/>
      <c r="H71" s="874"/>
      <c r="I71" s="874"/>
      <c r="J71" s="874"/>
      <c r="K71" s="874"/>
      <c r="L71" s="874"/>
      <c r="M71" s="874"/>
      <c r="N71" s="874"/>
      <c r="O71" s="874"/>
      <c r="P71" s="875"/>
      <c r="Q71" s="876">
        <v>17</v>
      </c>
      <c r="R71" s="830"/>
      <c r="S71" s="830"/>
      <c r="T71" s="830"/>
      <c r="U71" s="830"/>
      <c r="V71" s="830">
        <v>14</v>
      </c>
      <c r="W71" s="830"/>
      <c r="X71" s="830"/>
      <c r="Y71" s="830"/>
      <c r="Z71" s="830"/>
      <c r="AA71" s="830">
        <v>3</v>
      </c>
      <c r="AB71" s="830"/>
      <c r="AC71" s="830"/>
      <c r="AD71" s="830"/>
      <c r="AE71" s="830"/>
      <c r="AF71" s="830">
        <v>3</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24"/>
      <c r="BF71" s="224"/>
      <c r="BG71" s="224"/>
      <c r="BH71" s="224"/>
      <c r="BI71" s="224"/>
      <c r="BJ71" s="224"/>
      <c r="BK71" s="224"/>
      <c r="BL71" s="224"/>
      <c r="BM71" s="224"/>
      <c r="BN71" s="224"/>
      <c r="BO71" s="224"/>
      <c r="BP71" s="224"/>
      <c r="BQ71" s="221">
        <v>65</v>
      </c>
      <c r="BR71" s="226"/>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3"/>
    </row>
    <row r="72" spans="1:131" ht="26.25" customHeight="1" x14ac:dyDescent="0.15">
      <c r="A72" s="221">
        <v>5</v>
      </c>
      <c r="B72" s="873" t="s">
        <v>565</v>
      </c>
      <c r="C72" s="874"/>
      <c r="D72" s="874"/>
      <c r="E72" s="874"/>
      <c r="F72" s="874"/>
      <c r="G72" s="874"/>
      <c r="H72" s="874"/>
      <c r="I72" s="874"/>
      <c r="J72" s="874"/>
      <c r="K72" s="874"/>
      <c r="L72" s="874"/>
      <c r="M72" s="874"/>
      <c r="N72" s="874"/>
      <c r="O72" s="874"/>
      <c r="P72" s="875"/>
      <c r="Q72" s="876">
        <v>13</v>
      </c>
      <c r="R72" s="830"/>
      <c r="S72" s="830"/>
      <c r="T72" s="830"/>
      <c r="U72" s="830"/>
      <c r="V72" s="830">
        <v>12</v>
      </c>
      <c r="W72" s="830"/>
      <c r="X72" s="830"/>
      <c r="Y72" s="830"/>
      <c r="Z72" s="830"/>
      <c r="AA72" s="830">
        <v>1</v>
      </c>
      <c r="AB72" s="830"/>
      <c r="AC72" s="830"/>
      <c r="AD72" s="830"/>
      <c r="AE72" s="830"/>
      <c r="AF72" s="830">
        <v>1</v>
      </c>
      <c r="AG72" s="830"/>
      <c r="AH72" s="830"/>
      <c r="AI72" s="830"/>
      <c r="AJ72" s="830"/>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24"/>
      <c r="BF72" s="224"/>
      <c r="BG72" s="224"/>
      <c r="BH72" s="224"/>
      <c r="BI72" s="224"/>
      <c r="BJ72" s="224"/>
      <c r="BK72" s="224"/>
      <c r="BL72" s="224"/>
      <c r="BM72" s="224"/>
      <c r="BN72" s="224"/>
      <c r="BO72" s="224"/>
      <c r="BP72" s="224"/>
      <c r="BQ72" s="221">
        <v>66</v>
      </c>
      <c r="BR72" s="226"/>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3"/>
    </row>
    <row r="73" spans="1:131" ht="26.25" customHeight="1" x14ac:dyDescent="0.15">
      <c r="A73" s="221">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4"/>
      <c r="BF73" s="224"/>
      <c r="BG73" s="224"/>
      <c r="BH73" s="224"/>
      <c r="BI73" s="224"/>
      <c r="BJ73" s="224"/>
      <c r="BK73" s="224"/>
      <c r="BL73" s="224"/>
      <c r="BM73" s="224"/>
      <c r="BN73" s="224"/>
      <c r="BO73" s="224"/>
      <c r="BP73" s="224"/>
      <c r="BQ73" s="221">
        <v>67</v>
      </c>
      <c r="BR73" s="226"/>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3"/>
    </row>
    <row r="74" spans="1:131" ht="26.25" customHeight="1" x14ac:dyDescent="0.15">
      <c r="A74" s="221">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4"/>
      <c r="BF74" s="224"/>
      <c r="BG74" s="224"/>
      <c r="BH74" s="224"/>
      <c r="BI74" s="224"/>
      <c r="BJ74" s="224"/>
      <c r="BK74" s="224"/>
      <c r="BL74" s="224"/>
      <c r="BM74" s="224"/>
      <c r="BN74" s="224"/>
      <c r="BO74" s="224"/>
      <c r="BP74" s="224"/>
      <c r="BQ74" s="221">
        <v>68</v>
      </c>
      <c r="BR74" s="226"/>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3"/>
    </row>
    <row r="75" spans="1:131" ht="26.25" customHeight="1" x14ac:dyDescent="0.15">
      <c r="A75" s="221">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4"/>
      <c r="BF75" s="224"/>
      <c r="BG75" s="224"/>
      <c r="BH75" s="224"/>
      <c r="BI75" s="224"/>
      <c r="BJ75" s="224"/>
      <c r="BK75" s="224"/>
      <c r="BL75" s="224"/>
      <c r="BM75" s="224"/>
      <c r="BN75" s="224"/>
      <c r="BO75" s="224"/>
      <c r="BP75" s="224"/>
      <c r="BQ75" s="221">
        <v>69</v>
      </c>
      <c r="BR75" s="226"/>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3"/>
    </row>
    <row r="76" spans="1:131" ht="26.25" customHeight="1" x14ac:dyDescent="0.15">
      <c r="A76" s="221">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4"/>
      <c r="BF76" s="224"/>
      <c r="BG76" s="224"/>
      <c r="BH76" s="224"/>
      <c r="BI76" s="224"/>
      <c r="BJ76" s="224"/>
      <c r="BK76" s="224"/>
      <c r="BL76" s="224"/>
      <c r="BM76" s="224"/>
      <c r="BN76" s="224"/>
      <c r="BO76" s="224"/>
      <c r="BP76" s="224"/>
      <c r="BQ76" s="221">
        <v>70</v>
      </c>
      <c r="BR76" s="226"/>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3"/>
    </row>
    <row r="77" spans="1:131" ht="26.25" customHeight="1" x14ac:dyDescent="0.15">
      <c r="A77" s="221">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4"/>
      <c r="BF77" s="224"/>
      <c r="BG77" s="224"/>
      <c r="BH77" s="224"/>
      <c r="BI77" s="224"/>
      <c r="BJ77" s="224"/>
      <c r="BK77" s="224"/>
      <c r="BL77" s="224"/>
      <c r="BM77" s="224"/>
      <c r="BN77" s="224"/>
      <c r="BO77" s="224"/>
      <c r="BP77" s="224"/>
      <c r="BQ77" s="221">
        <v>71</v>
      </c>
      <c r="BR77" s="226"/>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3"/>
    </row>
    <row r="78" spans="1:131" ht="26.25" customHeight="1" x14ac:dyDescent="0.15">
      <c r="A78" s="221">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4"/>
      <c r="BF78" s="224"/>
      <c r="BG78" s="224"/>
      <c r="BH78" s="224"/>
      <c r="BI78" s="224"/>
      <c r="BJ78" s="213"/>
      <c r="BK78" s="213"/>
      <c r="BL78" s="213"/>
      <c r="BM78" s="213"/>
      <c r="BN78" s="213"/>
      <c r="BO78" s="224"/>
      <c r="BP78" s="224"/>
      <c r="BQ78" s="221">
        <v>72</v>
      </c>
      <c r="BR78" s="226"/>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3"/>
    </row>
    <row r="79" spans="1:131" ht="26.25" customHeight="1" x14ac:dyDescent="0.15">
      <c r="A79" s="221">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4"/>
      <c r="BF79" s="224"/>
      <c r="BG79" s="224"/>
      <c r="BH79" s="224"/>
      <c r="BI79" s="224"/>
      <c r="BJ79" s="213"/>
      <c r="BK79" s="213"/>
      <c r="BL79" s="213"/>
      <c r="BM79" s="213"/>
      <c r="BN79" s="213"/>
      <c r="BO79" s="224"/>
      <c r="BP79" s="224"/>
      <c r="BQ79" s="221">
        <v>73</v>
      </c>
      <c r="BR79" s="226"/>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3"/>
    </row>
    <row r="80" spans="1:131" ht="26.25" customHeight="1" x14ac:dyDescent="0.15">
      <c r="A80" s="221">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4"/>
      <c r="BF80" s="224"/>
      <c r="BG80" s="224"/>
      <c r="BH80" s="224"/>
      <c r="BI80" s="224"/>
      <c r="BJ80" s="224"/>
      <c r="BK80" s="224"/>
      <c r="BL80" s="224"/>
      <c r="BM80" s="224"/>
      <c r="BN80" s="224"/>
      <c r="BO80" s="224"/>
      <c r="BP80" s="224"/>
      <c r="BQ80" s="221">
        <v>74</v>
      </c>
      <c r="BR80" s="226"/>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3"/>
    </row>
    <row r="81" spans="1:131" ht="26.25" customHeight="1" x14ac:dyDescent="0.15">
      <c r="A81" s="221">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4"/>
      <c r="BF81" s="224"/>
      <c r="BG81" s="224"/>
      <c r="BH81" s="224"/>
      <c r="BI81" s="224"/>
      <c r="BJ81" s="224"/>
      <c r="BK81" s="224"/>
      <c r="BL81" s="224"/>
      <c r="BM81" s="224"/>
      <c r="BN81" s="224"/>
      <c r="BO81" s="224"/>
      <c r="BP81" s="224"/>
      <c r="BQ81" s="221">
        <v>75</v>
      </c>
      <c r="BR81" s="226"/>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3"/>
    </row>
    <row r="82" spans="1:131" ht="26.25" customHeight="1" x14ac:dyDescent="0.15">
      <c r="A82" s="221">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4"/>
      <c r="BF82" s="224"/>
      <c r="BG82" s="224"/>
      <c r="BH82" s="224"/>
      <c r="BI82" s="224"/>
      <c r="BJ82" s="224"/>
      <c r="BK82" s="224"/>
      <c r="BL82" s="224"/>
      <c r="BM82" s="224"/>
      <c r="BN82" s="224"/>
      <c r="BO82" s="224"/>
      <c r="BP82" s="224"/>
      <c r="BQ82" s="221">
        <v>76</v>
      </c>
      <c r="BR82" s="226"/>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3"/>
    </row>
    <row r="83" spans="1:131" ht="26.25" customHeight="1" x14ac:dyDescent="0.15">
      <c r="A83" s="221">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4"/>
      <c r="BF83" s="224"/>
      <c r="BG83" s="224"/>
      <c r="BH83" s="224"/>
      <c r="BI83" s="224"/>
      <c r="BJ83" s="224"/>
      <c r="BK83" s="224"/>
      <c r="BL83" s="224"/>
      <c r="BM83" s="224"/>
      <c r="BN83" s="224"/>
      <c r="BO83" s="224"/>
      <c r="BP83" s="224"/>
      <c r="BQ83" s="221">
        <v>77</v>
      </c>
      <c r="BR83" s="226"/>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3"/>
    </row>
    <row r="84" spans="1:131" ht="26.25" customHeight="1" x14ac:dyDescent="0.15">
      <c r="A84" s="221">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4"/>
      <c r="BF84" s="224"/>
      <c r="BG84" s="224"/>
      <c r="BH84" s="224"/>
      <c r="BI84" s="224"/>
      <c r="BJ84" s="224"/>
      <c r="BK84" s="224"/>
      <c r="BL84" s="224"/>
      <c r="BM84" s="224"/>
      <c r="BN84" s="224"/>
      <c r="BO84" s="224"/>
      <c r="BP84" s="224"/>
      <c r="BQ84" s="221">
        <v>78</v>
      </c>
      <c r="BR84" s="226"/>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3"/>
    </row>
    <row r="85" spans="1:131" ht="26.25" customHeight="1" x14ac:dyDescent="0.15">
      <c r="A85" s="221">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4"/>
      <c r="BF85" s="224"/>
      <c r="BG85" s="224"/>
      <c r="BH85" s="224"/>
      <c r="BI85" s="224"/>
      <c r="BJ85" s="224"/>
      <c r="BK85" s="224"/>
      <c r="BL85" s="224"/>
      <c r="BM85" s="224"/>
      <c r="BN85" s="224"/>
      <c r="BO85" s="224"/>
      <c r="BP85" s="224"/>
      <c r="BQ85" s="221">
        <v>79</v>
      </c>
      <c r="BR85" s="226"/>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3"/>
    </row>
    <row r="86" spans="1:131" ht="26.25" customHeight="1" x14ac:dyDescent="0.15">
      <c r="A86" s="221">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4"/>
      <c r="BF86" s="224"/>
      <c r="BG86" s="224"/>
      <c r="BH86" s="224"/>
      <c r="BI86" s="224"/>
      <c r="BJ86" s="224"/>
      <c r="BK86" s="224"/>
      <c r="BL86" s="224"/>
      <c r="BM86" s="224"/>
      <c r="BN86" s="224"/>
      <c r="BO86" s="224"/>
      <c r="BP86" s="224"/>
      <c r="BQ86" s="221">
        <v>80</v>
      </c>
      <c r="BR86" s="226"/>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3"/>
    </row>
    <row r="87" spans="1:131" ht="26.25" customHeight="1" x14ac:dyDescent="0.15">
      <c r="A87" s="227">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4"/>
      <c r="BF87" s="224"/>
      <c r="BG87" s="224"/>
      <c r="BH87" s="224"/>
      <c r="BI87" s="224"/>
      <c r="BJ87" s="224"/>
      <c r="BK87" s="224"/>
      <c r="BL87" s="224"/>
      <c r="BM87" s="224"/>
      <c r="BN87" s="224"/>
      <c r="BO87" s="224"/>
      <c r="BP87" s="224"/>
      <c r="BQ87" s="221">
        <v>81</v>
      </c>
      <c r="BR87" s="226"/>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3"/>
    </row>
    <row r="88" spans="1:131" ht="26.25" customHeight="1" thickBot="1" x14ac:dyDescent="0.2">
      <c r="A88" s="223" t="s">
        <v>380</v>
      </c>
      <c r="B88" s="789" t="s">
        <v>409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8181</v>
      </c>
      <c r="AG88" s="844"/>
      <c r="AH88" s="844"/>
      <c r="AI88" s="844"/>
      <c r="AJ88" s="844"/>
      <c r="AK88" s="841"/>
      <c r="AL88" s="841"/>
      <c r="AM88" s="841"/>
      <c r="AN88" s="841"/>
      <c r="AO88" s="841"/>
      <c r="AP88" s="844">
        <v>0</v>
      </c>
      <c r="AQ88" s="844"/>
      <c r="AR88" s="844"/>
      <c r="AS88" s="844"/>
      <c r="AT88" s="844"/>
      <c r="AU88" s="844">
        <v>0</v>
      </c>
      <c r="AV88" s="844"/>
      <c r="AW88" s="844"/>
      <c r="AX88" s="844"/>
      <c r="AY88" s="844"/>
      <c r="AZ88" s="849"/>
      <c r="BA88" s="849"/>
      <c r="BB88" s="849"/>
      <c r="BC88" s="849"/>
      <c r="BD88" s="850"/>
      <c r="BE88" s="224"/>
      <c r="BF88" s="224"/>
      <c r="BG88" s="224"/>
      <c r="BH88" s="224"/>
      <c r="BI88" s="224"/>
      <c r="BJ88" s="224"/>
      <c r="BK88" s="224"/>
      <c r="BL88" s="224"/>
      <c r="BM88" s="224"/>
      <c r="BN88" s="224"/>
      <c r="BO88" s="224"/>
      <c r="BP88" s="224"/>
      <c r="BQ88" s="221">
        <v>82</v>
      </c>
      <c r="BR88" s="226"/>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3"/>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3"/>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3"/>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3"/>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3"/>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3"/>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3"/>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3"/>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3"/>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3"/>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3"/>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3"/>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3"/>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3"/>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89" t="s">
        <v>410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4833</v>
      </c>
      <c r="CS102" s="852"/>
      <c r="CT102" s="852"/>
      <c r="CU102" s="852"/>
      <c r="CV102" s="891"/>
      <c r="CW102" s="890">
        <f>SUM(CW7:DA88)</f>
        <v>1244</v>
      </c>
      <c r="CX102" s="852"/>
      <c r="CY102" s="852"/>
      <c r="CZ102" s="852"/>
      <c r="DA102" s="891"/>
      <c r="DB102" s="890">
        <f>SUM(DB7:DF88)</f>
        <v>9589</v>
      </c>
      <c r="DC102" s="852"/>
      <c r="DD102" s="852"/>
      <c r="DE102" s="852"/>
      <c r="DF102" s="891"/>
      <c r="DG102" s="890">
        <f>SUM(DG7:DK88)</f>
        <v>5002</v>
      </c>
      <c r="DH102" s="852"/>
      <c r="DI102" s="852"/>
      <c r="DJ102" s="852"/>
      <c r="DK102" s="891"/>
      <c r="DL102" s="890">
        <f>SUM(DL7:DP88)</f>
        <v>799</v>
      </c>
      <c r="DM102" s="852"/>
      <c r="DN102" s="852"/>
      <c r="DO102" s="852"/>
      <c r="DP102" s="891"/>
      <c r="DQ102" s="890"/>
      <c r="DR102" s="852"/>
      <c r="DS102" s="852"/>
      <c r="DT102" s="852"/>
      <c r="DU102" s="891"/>
      <c r="DV102" s="789"/>
      <c r="DW102" s="790"/>
      <c r="DX102" s="790"/>
      <c r="DY102" s="790"/>
      <c r="DZ102" s="914"/>
      <c r="EA102" s="213"/>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5" t="s">
        <v>411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3"/>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6" t="s">
        <v>412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3"/>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x14ac:dyDescent="0.2">
      <c r="A107" s="232" t="s">
        <v>413</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414</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x14ac:dyDescent="0.15">
      <c r="A108" s="917" t="s">
        <v>415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3" customFormat="1" ht="26.25" customHeight="1" x14ac:dyDescent="0.15">
      <c r="A109" s="912" t="s">
        <v>417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418</v>
      </c>
      <c r="AB109" s="893"/>
      <c r="AC109" s="893"/>
      <c r="AD109" s="893"/>
      <c r="AE109" s="894"/>
      <c r="AF109" s="892" t="s">
        <v>419</v>
      </c>
      <c r="AG109" s="893"/>
      <c r="AH109" s="893"/>
      <c r="AI109" s="893"/>
      <c r="AJ109" s="894"/>
      <c r="AK109" s="892" t="s">
        <v>294</v>
      </c>
      <c r="AL109" s="893"/>
      <c r="AM109" s="893"/>
      <c r="AN109" s="893"/>
      <c r="AO109" s="894"/>
      <c r="AP109" s="892" t="s">
        <v>420</v>
      </c>
      <c r="AQ109" s="893"/>
      <c r="AR109" s="893"/>
      <c r="AS109" s="893"/>
      <c r="AT109" s="895"/>
      <c r="AU109" s="912" t="s">
        <v>417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418</v>
      </c>
      <c r="BR109" s="893"/>
      <c r="BS109" s="893"/>
      <c r="BT109" s="893"/>
      <c r="BU109" s="894"/>
      <c r="BV109" s="892" t="s">
        <v>419</v>
      </c>
      <c r="BW109" s="893"/>
      <c r="BX109" s="893"/>
      <c r="BY109" s="893"/>
      <c r="BZ109" s="894"/>
      <c r="CA109" s="892" t="s">
        <v>294</v>
      </c>
      <c r="CB109" s="893"/>
      <c r="CC109" s="893"/>
      <c r="CD109" s="893"/>
      <c r="CE109" s="894"/>
      <c r="CF109" s="913" t="s">
        <v>420</v>
      </c>
      <c r="CG109" s="913"/>
      <c r="CH109" s="913"/>
      <c r="CI109" s="913"/>
      <c r="CJ109" s="913"/>
      <c r="CK109" s="892" t="s">
        <v>421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418</v>
      </c>
      <c r="DH109" s="893"/>
      <c r="DI109" s="893"/>
      <c r="DJ109" s="893"/>
      <c r="DK109" s="894"/>
      <c r="DL109" s="892" t="s">
        <v>419</v>
      </c>
      <c r="DM109" s="893"/>
      <c r="DN109" s="893"/>
      <c r="DO109" s="893"/>
      <c r="DP109" s="894"/>
      <c r="DQ109" s="892" t="s">
        <v>294</v>
      </c>
      <c r="DR109" s="893"/>
      <c r="DS109" s="893"/>
      <c r="DT109" s="893"/>
      <c r="DU109" s="894"/>
      <c r="DV109" s="892" t="s">
        <v>420</v>
      </c>
      <c r="DW109" s="893"/>
      <c r="DX109" s="893"/>
      <c r="DY109" s="893"/>
      <c r="DZ109" s="895"/>
    </row>
    <row r="110" spans="1:131" s="213" customFormat="1" ht="26.25" customHeight="1" x14ac:dyDescent="0.15">
      <c r="A110" s="896" t="s">
        <v>422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46610811</v>
      </c>
      <c r="AB110" s="900"/>
      <c r="AC110" s="900"/>
      <c r="AD110" s="900"/>
      <c r="AE110" s="901"/>
      <c r="AF110" s="902">
        <v>43935614</v>
      </c>
      <c r="AG110" s="900"/>
      <c r="AH110" s="900"/>
      <c r="AI110" s="900"/>
      <c r="AJ110" s="901"/>
      <c r="AK110" s="902">
        <v>43712596</v>
      </c>
      <c r="AL110" s="900"/>
      <c r="AM110" s="900"/>
      <c r="AN110" s="900"/>
      <c r="AO110" s="901"/>
      <c r="AP110" s="903">
        <v>11.5</v>
      </c>
      <c r="AQ110" s="904"/>
      <c r="AR110" s="904"/>
      <c r="AS110" s="904"/>
      <c r="AT110" s="905"/>
      <c r="AU110" s="906" t="s">
        <v>69</v>
      </c>
      <c r="AV110" s="907"/>
      <c r="AW110" s="907"/>
      <c r="AX110" s="907"/>
      <c r="AY110" s="907"/>
      <c r="AZ110" s="929" t="s">
        <v>423</v>
      </c>
      <c r="BA110" s="897"/>
      <c r="BB110" s="897"/>
      <c r="BC110" s="897"/>
      <c r="BD110" s="897"/>
      <c r="BE110" s="897"/>
      <c r="BF110" s="897"/>
      <c r="BG110" s="897"/>
      <c r="BH110" s="897"/>
      <c r="BI110" s="897"/>
      <c r="BJ110" s="897"/>
      <c r="BK110" s="897"/>
      <c r="BL110" s="897"/>
      <c r="BM110" s="897"/>
      <c r="BN110" s="897"/>
      <c r="BO110" s="897"/>
      <c r="BP110" s="898"/>
      <c r="BQ110" s="930">
        <v>1545924452</v>
      </c>
      <c r="BR110" s="931"/>
      <c r="BS110" s="931"/>
      <c r="BT110" s="931"/>
      <c r="BU110" s="931"/>
      <c r="BV110" s="931">
        <v>1530014544</v>
      </c>
      <c r="BW110" s="931"/>
      <c r="BX110" s="931"/>
      <c r="BY110" s="931"/>
      <c r="BZ110" s="931"/>
      <c r="CA110" s="931">
        <v>1492116093</v>
      </c>
      <c r="CB110" s="931"/>
      <c r="CC110" s="931"/>
      <c r="CD110" s="931"/>
      <c r="CE110" s="931"/>
      <c r="CF110" s="944">
        <v>393.7</v>
      </c>
      <c r="CG110" s="945"/>
      <c r="CH110" s="945"/>
      <c r="CI110" s="945"/>
      <c r="CJ110" s="945"/>
      <c r="CK110" s="946" t="s">
        <v>424</v>
      </c>
      <c r="CL110" s="947"/>
      <c r="CM110" s="929" t="s">
        <v>425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2403769</v>
      </c>
      <c r="DH110" s="931"/>
      <c r="DI110" s="931"/>
      <c r="DJ110" s="931"/>
      <c r="DK110" s="931"/>
      <c r="DL110" s="931">
        <v>1731255</v>
      </c>
      <c r="DM110" s="931"/>
      <c r="DN110" s="931"/>
      <c r="DO110" s="931"/>
      <c r="DP110" s="931"/>
      <c r="DQ110" s="931">
        <v>1409317</v>
      </c>
      <c r="DR110" s="931"/>
      <c r="DS110" s="931"/>
      <c r="DT110" s="931"/>
      <c r="DU110" s="931"/>
      <c r="DV110" s="932">
        <v>0.4</v>
      </c>
      <c r="DW110" s="932"/>
      <c r="DX110" s="932"/>
      <c r="DY110" s="932"/>
      <c r="DZ110" s="933"/>
    </row>
    <row r="111" spans="1:131" s="213" customFormat="1" ht="26.25" customHeight="1" x14ac:dyDescent="0.15">
      <c r="A111" s="934" t="s">
        <v>426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v>8010140</v>
      </c>
      <c r="AB111" s="938"/>
      <c r="AC111" s="938"/>
      <c r="AD111" s="938"/>
      <c r="AE111" s="939"/>
      <c r="AF111" s="940">
        <v>8794122</v>
      </c>
      <c r="AG111" s="938"/>
      <c r="AH111" s="938"/>
      <c r="AI111" s="938"/>
      <c r="AJ111" s="939"/>
      <c r="AK111" s="940">
        <v>10348376</v>
      </c>
      <c r="AL111" s="938"/>
      <c r="AM111" s="938"/>
      <c r="AN111" s="938"/>
      <c r="AO111" s="939"/>
      <c r="AP111" s="941">
        <v>2.7</v>
      </c>
      <c r="AQ111" s="942"/>
      <c r="AR111" s="942"/>
      <c r="AS111" s="942"/>
      <c r="AT111" s="943"/>
      <c r="AU111" s="908"/>
      <c r="AV111" s="909"/>
      <c r="AW111" s="909"/>
      <c r="AX111" s="909"/>
      <c r="AY111" s="909"/>
      <c r="AZ111" s="922" t="s">
        <v>427</v>
      </c>
      <c r="BA111" s="923"/>
      <c r="BB111" s="923"/>
      <c r="BC111" s="923"/>
      <c r="BD111" s="923"/>
      <c r="BE111" s="923"/>
      <c r="BF111" s="923"/>
      <c r="BG111" s="923"/>
      <c r="BH111" s="923"/>
      <c r="BI111" s="923"/>
      <c r="BJ111" s="923"/>
      <c r="BK111" s="923"/>
      <c r="BL111" s="923"/>
      <c r="BM111" s="923"/>
      <c r="BN111" s="923"/>
      <c r="BO111" s="923"/>
      <c r="BP111" s="924"/>
      <c r="BQ111" s="925">
        <v>7290058</v>
      </c>
      <c r="BR111" s="926"/>
      <c r="BS111" s="926"/>
      <c r="BT111" s="926"/>
      <c r="BU111" s="926"/>
      <c r="BV111" s="926">
        <v>6016606</v>
      </c>
      <c r="BW111" s="926"/>
      <c r="BX111" s="926"/>
      <c r="BY111" s="926"/>
      <c r="BZ111" s="926"/>
      <c r="CA111" s="926">
        <v>4549542</v>
      </c>
      <c r="CB111" s="926"/>
      <c r="CC111" s="926"/>
      <c r="CD111" s="926"/>
      <c r="CE111" s="926"/>
      <c r="CF111" s="920">
        <v>1.2</v>
      </c>
      <c r="CG111" s="921"/>
      <c r="CH111" s="921"/>
      <c r="CI111" s="921"/>
      <c r="CJ111" s="921"/>
      <c r="CK111" s="948"/>
      <c r="CL111" s="949"/>
      <c r="CM111" s="922" t="s">
        <v>428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3" customFormat="1" ht="26.25" customHeight="1" x14ac:dyDescent="0.15">
      <c r="A112" s="952" t="s">
        <v>429</v>
      </c>
      <c r="B112" s="953"/>
      <c r="C112" s="923" t="s">
        <v>430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48810607</v>
      </c>
      <c r="AB112" s="959"/>
      <c r="AC112" s="959"/>
      <c r="AD112" s="959"/>
      <c r="AE112" s="960"/>
      <c r="AF112" s="961">
        <v>50446290</v>
      </c>
      <c r="AG112" s="959"/>
      <c r="AH112" s="959"/>
      <c r="AI112" s="959"/>
      <c r="AJ112" s="960"/>
      <c r="AK112" s="961">
        <v>52046117</v>
      </c>
      <c r="AL112" s="959"/>
      <c r="AM112" s="959"/>
      <c r="AN112" s="959"/>
      <c r="AO112" s="960"/>
      <c r="AP112" s="962">
        <v>13.7</v>
      </c>
      <c r="AQ112" s="963"/>
      <c r="AR112" s="963"/>
      <c r="AS112" s="963"/>
      <c r="AT112" s="964"/>
      <c r="AU112" s="908"/>
      <c r="AV112" s="909"/>
      <c r="AW112" s="909"/>
      <c r="AX112" s="909"/>
      <c r="AY112" s="909"/>
      <c r="AZ112" s="922" t="s">
        <v>431</v>
      </c>
      <c r="BA112" s="923"/>
      <c r="BB112" s="923"/>
      <c r="BC112" s="923"/>
      <c r="BD112" s="923"/>
      <c r="BE112" s="923"/>
      <c r="BF112" s="923"/>
      <c r="BG112" s="923"/>
      <c r="BH112" s="923"/>
      <c r="BI112" s="923"/>
      <c r="BJ112" s="923"/>
      <c r="BK112" s="923"/>
      <c r="BL112" s="923"/>
      <c r="BM112" s="923"/>
      <c r="BN112" s="923"/>
      <c r="BO112" s="923"/>
      <c r="BP112" s="924"/>
      <c r="BQ112" s="925">
        <v>236872390</v>
      </c>
      <c r="BR112" s="926"/>
      <c r="BS112" s="926"/>
      <c r="BT112" s="926"/>
      <c r="BU112" s="926"/>
      <c r="BV112" s="926">
        <v>233817540</v>
      </c>
      <c r="BW112" s="926"/>
      <c r="BX112" s="926"/>
      <c r="BY112" s="926"/>
      <c r="BZ112" s="926"/>
      <c r="CA112" s="926">
        <v>232395166</v>
      </c>
      <c r="CB112" s="926"/>
      <c r="CC112" s="926"/>
      <c r="CD112" s="926"/>
      <c r="CE112" s="926"/>
      <c r="CF112" s="920">
        <v>61.3</v>
      </c>
      <c r="CG112" s="921"/>
      <c r="CH112" s="921"/>
      <c r="CI112" s="921"/>
      <c r="CJ112" s="921"/>
      <c r="CK112" s="948"/>
      <c r="CL112" s="949"/>
      <c r="CM112" s="922" t="s">
        <v>432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3" customFormat="1" ht="26.25" customHeight="1" x14ac:dyDescent="0.15">
      <c r="A113" s="954"/>
      <c r="B113" s="955"/>
      <c r="C113" s="923" t="s">
        <v>433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18227202</v>
      </c>
      <c r="AB113" s="938"/>
      <c r="AC113" s="938"/>
      <c r="AD113" s="938"/>
      <c r="AE113" s="939"/>
      <c r="AF113" s="940">
        <v>18742857</v>
      </c>
      <c r="AG113" s="938"/>
      <c r="AH113" s="938"/>
      <c r="AI113" s="938"/>
      <c r="AJ113" s="939"/>
      <c r="AK113" s="940">
        <v>18622245</v>
      </c>
      <c r="AL113" s="938"/>
      <c r="AM113" s="938"/>
      <c r="AN113" s="938"/>
      <c r="AO113" s="939"/>
      <c r="AP113" s="941">
        <v>4.9000000000000004</v>
      </c>
      <c r="AQ113" s="942"/>
      <c r="AR113" s="942"/>
      <c r="AS113" s="942"/>
      <c r="AT113" s="943"/>
      <c r="AU113" s="908"/>
      <c r="AV113" s="909"/>
      <c r="AW113" s="909"/>
      <c r="AX113" s="909"/>
      <c r="AY113" s="909"/>
      <c r="AZ113" s="922" t="s">
        <v>434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3" customFormat="1" ht="26.25" customHeight="1" x14ac:dyDescent="0.15">
      <c r="A114" s="954"/>
      <c r="B114" s="955"/>
      <c r="C114" s="923" t="s">
        <v>436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437</v>
      </c>
      <c r="BA114" s="923"/>
      <c r="BB114" s="923"/>
      <c r="BC114" s="923"/>
      <c r="BD114" s="923"/>
      <c r="BE114" s="923"/>
      <c r="BF114" s="923"/>
      <c r="BG114" s="923"/>
      <c r="BH114" s="923"/>
      <c r="BI114" s="923"/>
      <c r="BJ114" s="923"/>
      <c r="BK114" s="923"/>
      <c r="BL114" s="923"/>
      <c r="BM114" s="923"/>
      <c r="BN114" s="923"/>
      <c r="BO114" s="923"/>
      <c r="BP114" s="924"/>
      <c r="BQ114" s="925">
        <v>92247285</v>
      </c>
      <c r="BR114" s="926"/>
      <c r="BS114" s="926"/>
      <c r="BT114" s="926"/>
      <c r="BU114" s="926"/>
      <c r="BV114" s="926">
        <v>95391954</v>
      </c>
      <c r="BW114" s="926"/>
      <c r="BX114" s="926"/>
      <c r="BY114" s="926"/>
      <c r="BZ114" s="926"/>
      <c r="CA114" s="926">
        <v>99823330</v>
      </c>
      <c r="CB114" s="926"/>
      <c r="CC114" s="926"/>
      <c r="CD114" s="926"/>
      <c r="CE114" s="926"/>
      <c r="CF114" s="920">
        <v>26.3</v>
      </c>
      <c r="CG114" s="921"/>
      <c r="CH114" s="921"/>
      <c r="CI114" s="921"/>
      <c r="CJ114" s="921"/>
      <c r="CK114" s="948"/>
      <c r="CL114" s="949"/>
      <c r="CM114" s="922" t="s">
        <v>438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3" customFormat="1" ht="26.25" customHeight="1" x14ac:dyDescent="0.15">
      <c r="A115" s="954"/>
      <c r="B115" s="955"/>
      <c r="C115" s="923" t="s">
        <v>439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657659</v>
      </c>
      <c r="AB115" s="938"/>
      <c r="AC115" s="938"/>
      <c r="AD115" s="938"/>
      <c r="AE115" s="939"/>
      <c r="AF115" s="940">
        <v>672514</v>
      </c>
      <c r="AG115" s="938"/>
      <c r="AH115" s="938"/>
      <c r="AI115" s="938"/>
      <c r="AJ115" s="939"/>
      <c r="AK115" s="940">
        <v>321938</v>
      </c>
      <c r="AL115" s="938"/>
      <c r="AM115" s="938"/>
      <c r="AN115" s="938"/>
      <c r="AO115" s="939"/>
      <c r="AP115" s="941">
        <v>0.1</v>
      </c>
      <c r="AQ115" s="942"/>
      <c r="AR115" s="942"/>
      <c r="AS115" s="942"/>
      <c r="AT115" s="943"/>
      <c r="AU115" s="908"/>
      <c r="AV115" s="909"/>
      <c r="AW115" s="909"/>
      <c r="AX115" s="909"/>
      <c r="AY115" s="909"/>
      <c r="AZ115" s="922" t="s">
        <v>440</v>
      </c>
      <c r="BA115" s="923"/>
      <c r="BB115" s="923"/>
      <c r="BC115" s="923"/>
      <c r="BD115" s="923"/>
      <c r="BE115" s="923"/>
      <c r="BF115" s="923"/>
      <c r="BG115" s="923"/>
      <c r="BH115" s="923"/>
      <c r="BI115" s="923"/>
      <c r="BJ115" s="923"/>
      <c r="BK115" s="923"/>
      <c r="BL115" s="923"/>
      <c r="BM115" s="923"/>
      <c r="BN115" s="923"/>
      <c r="BO115" s="923"/>
      <c r="BP115" s="924"/>
      <c r="BQ115" s="925">
        <v>736834</v>
      </c>
      <c r="BR115" s="926"/>
      <c r="BS115" s="926"/>
      <c r="BT115" s="926"/>
      <c r="BU115" s="926"/>
      <c r="BV115" s="926">
        <v>2909254</v>
      </c>
      <c r="BW115" s="926"/>
      <c r="BX115" s="926"/>
      <c r="BY115" s="926"/>
      <c r="BZ115" s="926"/>
      <c r="CA115" s="926">
        <v>4326045</v>
      </c>
      <c r="CB115" s="926"/>
      <c r="CC115" s="926"/>
      <c r="CD115" s="926"/>
      <c r="CE115" s="926"/>
      <c r="CF115" s="920">
        <v>1.1000000000000001</v>
      </c>
      <c r="CG115" s="921"/>
      <c r="CH115" s="921"/>
      <c r="CI115" s="921"/>
      <c r="CJ115" s="921"/>
      <c r="CK115" s="948"/>
      <c r="CL115" s="949"/>
      <c r="CM115" s="922" t="s">
        <v>441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4886289</v>
      </c>
      <c r="DH115" s="959"/>
      <c r="DI115" s="959"/>
      <c r="DJ115" s="959"/>
      <c r="DK115" s="960"/>
      <c r="DL115" s="961">
        <v>4285351</v>
      </c>
      <c r="DM115" s="959"/>
      <c r="DN115" s="959"/>
      <c r="DO115" s="959"/>
      <c r="DP115" s="960"/>
      <c r="DQ115" s="961">
        <v>3140225</v>
      </c>
      <c r="DR115" s="959"/>
      <c r="DS115" s="959"/>
      <c r="DT115" s="959"/>
      <c r="DU115" s="960"/>
      <c r="DV115" s="962">
        <v>0.8</v>
      </c>
      <c r="DW115" s="963"/>
      <c r="DX115" s="963"/>
      <c r="DY115" s="963"/>
      <c r="DZ115" s="964"/>
    </row>
    <row r="116" spans="1:130" s="213" customFormat="1" ht="26.25" customHeight="1" x14ac:dyDescent="0.15">
      <c r="A116" s="956"/>
      <c r="B116" s="957"/>
      <c r="C116" s="965" t="s">
        <v>442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3"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445</v>
      </c>
      <c r="Z117" s="894"/>
      <c r="AA117" s="978">
        <v>122316419</v>
      </c>
      <c r="AB117" s="979"/>
      <c r="AC117" s="979"/>
      <c r="AD117" s="979"/>
      <c r="AE117" s="980"/>
      <c r="AF117" s="981">
        <v>122591397</v>
      </c>
      <c r="AG117" s="979"/>
      <c r="AH117" s="979"/>
      <c r="AI117" s="979"/>
      <c r="AJ117" s="980"/>
      <c r="AK117" s="981">
        <v>125051272</v>
      </c>
      <c r="AL117" s="979"/>
      <c r="AM117" s="979"/>
      <c r="AN117" s="979"/>
      <c r="AO117" s="980"/>
      <c r="AP117" s="982"/>
      <c r="AQ117" s="983"/>
      <c r="AR117" s="983"/>
      <c r="AS117" s="983"/>
      <c r="AT117" s="984"/>
      <c r="AU117" s="908"/>
      <c r="AV117" s="909"/>
      <c r="AW117" s="909"/>
      <c r="AX117" s="909"/>
      <c r="AY117" s="909"/>
      <c r="AZ117" s="974" t="s">
        <v>446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3" customFormat="1" ht="26.25" customHeight="1" x14ac:dyDescent="0.15">
      <c r="A118" s="912" t="s">
        <v>421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418</v>
      </c>
      <c r="AB118" s="893"/>
      <c r="AC118" s="893"/>
      <c r="AD118" s="893"/>
      <c r="AE118" s="894"/>
      <c r="AF118" s="892" t="s">
        <v>419</v>
      </c>
      <c r="AG118" s="893"/>
      <c r="AH118" s="893"/>
      <c r="AI118" s="893"/>
      <c r="AJ118" s="894"/>
      <c r="AK118" s="892" t="s">
        <v>294</v>
      </c>
      <c r="AL118" s="893"/>
      <c r="AM118" s="893"/>
      <c r="AN118" s="893"/>
      <c r="AO118" s="894"/>
      <c r="AP118" s="970" t="s">
        <v>420</v>
      </c>
      <c r="AQ118" s="971"/>
      <c r="AR118" s="971"/>
      <c r="AS118" s="971"/>
      <c r="AT118" s="972"/>
      <c r="AU118" s="908"/>
      <c r="AV118" s="909"/>
      <c r="AW118" s="909"/>
      <c r="AX118" s="909"/>
      <c r="AY118" s="909"/>
      <c r="AZ118" s="973" t="s">
        <v>448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3" customFormat="1" ht="26.25" customHeight="1" x14ac:dyDescent="0.15">
      <c r="A119" s="1056" t="s">
        <v>424</v>
      </c>
      <c r="B119" s="947"/>
      <c r="C119" s="929" t="s">
        <v>425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657659</v>
      </c>
      <c r="AB119" s="900"/>
      <c r="AC119" s="900"/>
      <c r="AD119" s="900"/>
      <c r="AE119" s="901"/>
      <c r="AF119" s="902">
        <v>672514</v>
      </c>
      <c r="AG119" s="900"/>
      <c r="AH119" s="900"/>
      <c r="AI119" s="900"/>
      <c r="AJ119" s="901"/>
      <c r="AK119" s="902">
        <v>321938</v>
      </c>
      <c r="AL119" s="900"/>
      <c r="AM119" s="900"/>
      <c r="AN119" s="900"/>
      <c r="AO119" s="901"/>
      <c r="AP119" s="903">
        <v>0.1</v>
      </c>
      <c r="AQ119" s="904"/>
      <c r="AR119" s="904"/>
      <c r="AS119" s="904"/>
      <c r="AT119" s="905"/>
      <c r="AU119" s="910"/>
      <c r="AV119" s="911"/>
      <c r="AW119" s="911"/>
      <c r="AX119" s="911"/>
      <c r="AY119" s="911"/>
      <c r="AZ119" s="234" t="s">
        <v>177</v>
      </c>
      <c r="BA119" s="234"/>
      <c r="BB119" s="234"/>
      <c r="BC119" s="234"/>
      <c r="BD119" s="234"/>
      <c r="BE119" s="234"/>
      <c r="BF119" s="234"/>
      <c r="BG119" s="234"/>
      <c r="BH119" s="234"/>
      <c r="BI119" s="234"/>
      <c r="BJ119" s="234"/>
      <c r="BK119" s="234"/>
      <c r="BL119" s="234"/>
      <c r="BM119" s="234"/>
      <c r="BN119" s="234"/>
      <c r="BO119" s="977" t="s">
        <v>450</v>
      </c>
      <c r="BP119" s="1005"/>
      <c r="BQ119" s="999">
        <v>1883071019</v>
      </c>
      <c r="BR119" s="1000"/>
      <c r="BS119" s="1000"/>
      <c r="BT119" s="1000"/>
      <c r="BU119" s="1000"/>
      <c r="BV119" s="1000">
        <v>1868149898</v>
      </c>
      <c r="BW119" s="1000"/>
      <c r="BX119" s="1000"/>
      <c r="BY119" s="1000"/>
      <c r="BZ119" s="1000"/>
      <c r="CA119" s="1000">
        <v>1833210176</v>
      </c>
      <c r="CB119" s="1000"/>
      <c r="CC119" s="1000"/>
      <c r="CD119" s="1000"/>
      <c r="CE119" s="1000"/>
      <c r="CF119" s="1001"/>
      <c r="CG119" s="1002"/>
      <c r="CH119" s="1002"/>
      <c r="CI119" s="1002"/>
      <c r="CJ119" s="1003"/>
      <c r="CK119" s="950"/>
      <c r="CL119" s="951"/>
      <c r="CM119" s="973" t="s">
        <v>451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3" customFormat="1" ht="26.25" customHeight="1" x14ac:dyDescent="0.15">
      <c r="A120" s="1057"/>
      <c r="B120" s="949"/>
      <c r="C120" s="922" t="s">
        <v>428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452</v>
      </c>
      <c r="AV120" s="992"/>
      <c r="AW120" s="992"/>
      <c r="AX120" s="992"/>
      <c r="AY120" s="993"/>
      <c r="AZ120" s="929" t="s">
        <v>453</v>
      </c>
      <c r="BA120" s="897"/>
      <c r="BB120" s="897"/>
      <c r="BC120" s="897"/>
      <c r="BD120" s="897"/>
      <c r="BE120" s="897"/>
      <c r="BF120" s="897"/>
      <c r="BG120" s="897"/>
      <c r="BH120" s="897"/>
      <c r="BI120" s="897"/>
      <c r="BJ120" s="897"/>
      <c r="BK120" s="897"/>
      <c r="BL120" s="897"/>
      <c r="BM120" s="897"/>
      <c r="BN120" s="897"/>
      <c r="BO120" s="897"/>
      <c r="BP120" s="898"/>
      <c r="BQ120" s="930">
        <v>231814338</v>
      </c>
      <c r="BR120" s="931"/>
      <c r="BS120" s="931"/>
      <c r="BT120" s="931"/>
      <c r="BU120" s="931"/>
      <c r="BV120" s="931">
        <v>262668510</v>
      </c>
      <c r="BW120" s="931"/>
      <c r="BX120" s="931"/>
      <c r="BY120" s="931"/>
      <c r="BZ120" s="931"/>
      <c r="CA120" s="931">
        <v>276896987</v>
      </c>
      <c r="CB120" s="931"/>
      <c r="CC120" s="931"/>
      <c r="CD120" s="931"/>
      <c r="CE120" s="931"/>
      <c r="CF120" s="944">
        <v>73.099999999999994</v>
      </c>
      <c r="CG120" s="945"/>
      <c r="CH120" s="945"/>
      <c r="CI120" s="945"/>
      <c r="CJ120" s="945"/>
      <c r="CK120" s="1006" t="s">
        <v>454</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157170454</v>
      </c>
      <c r="DH120" s="931"/>
      <c r="DI120" s="931"/>
      <c r="DJ120" s="931"/>
      <c r="DK120" s="931"/>
      <c r="DL120" s="931">
        <v>156266964</v>
      </c>
      <c r="DM120" s="931"/>
      <c r="DN120" s="931"/>
      <c r="DO120" s="931"/>
      <c r="DP120" s="931"/>
      <c r="DQ120" s="931">
        <v>159953764</v>
      </c>
      <c r="DR120" s="931"/>
      <c r="DS120" s="931"/>
      <c r="DT120" s="931"/>
      <c r="DU120" s="931"/>
      <c r="DV120" s="932">
        <v>42.2</v>
      </c>
      <c r="DW120" s="932"/>
      <c r="DX120" s="932"/>
      <c r="DY120" s="932"/>
      <c r="DZ120" s="933"/>
    </row>
    <row r="121" spans="1:130" s="213" customFormat="1" ht="26.25" customHeight="1" x14ac:dyDescent="0.15">
      <c r="A121" s="1057"/>
      <c r="B121" s="949"/>
      <c r="C121" s="974" t="s">
        <v>455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456</v>
      </c>
      <c r="BA121" s="923"/>
      <c r="BB121" s="923"/>
      <c r="BC121" s="923"/>
      <c r="BD121" s="923"/>
      <c r="BE121" s="923"/>
      <c r="BF121" s="923"/>
      <c r="BG121" s="923"/>
      <c r="BH121" s="923"/>
      <c r="BI121" s="923"/>
      <c r="BJ121" s="923"/>
      <c r="BK121" s="923"/>
      <c r="BL121" s="923"/>
      <c r="BM121" s="923"/>
      <c r="BN121" s="923"/>
      <c r="BO121" s="923"/>
      <c r="BP121" s="924"/>
      <c r="BQ121" s="925">
        <v>392959034</v>
      </c>
      <c r="BR121" s="926"/>
      <c r="BS121" s="926"/>
      <c r="BT121" s="926"/>
      <c r="BU121" s="926"/>
      <c r="BV121" s="926">
        <v>381774568</v>
      </c>
      <c r="BW121" s="926"/>
      <c r="BX121" s="926"/>
      <c r="BY121" s="926"/>
      <c r="BZ121" s="926"/>
      <c r="CA121" s="926">
        <v>372282360</v>
      </c>
      <c r="CB121" s="926"/>
      <c r="CC121" s="926"/>
      <c r="CD121" s="926"/>
      <c r="CE121" s="926"/>
      <c r="CF121" s="920">
        <v>98.2</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56749754</v>
      </c>
      <c r="DH121" s="926"/>
      <c r="DI121" s="926"/>
      <c r="DJ121" s="926"/>
      <c r="DK121" s="926"/>
      <c r="DL121" s="926">
        <v>53472695</v>
      </c>
      <c r="DM121" s="926"/>
      <c r="DN121" s="926"/>
      <c r="DO121" s="926"/>
      <c r="DP121" s="926"/>
      <c r="DQ121" s="926">
        <v>46978227</v>
      </c>
      <c r="DR121" s="926"/>
      <c r="DS121" s="926"/>
      <c r="DT121" s="926"/>
      <c r="DU121" s="926"/>
      <c r="DV121" s="927">
        <v>12.4</v>
      </c>
      <c r="DW121" s="927"/>
      <c r="DX121" s="927"/>
      <c r="DY121" s="927"/>
      <c r="DZ121" s="928"/>
    </row>
    <row r="122" spans="1:130" s="213" customFormat="1" ht="26.25" customHeight="1" x14ac:dyDescent="0.15">
      <c r="A122" s="1057"/>
      <c r="B122" s="949"/>
      <c r="C122" s="922" t="s">
        <v>438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457</v>
      </c>
      <c r="BA122" s="965"/>
      <c r="BB122" s="965"/>
      <c r="BC122" s="965"/>
      <c r="BD122" s="965"/>
      <c r="BE122" s="965"/>
      <c r="BF122" s="965"/>
      <c r="BG122" s="965"/>
      <c r="BH122" s="965"/>
      <c r="BI122" s="965"/>
      <c r="BJ122" s="965"/>
      <c r="BK122" s="965"/>
      <c r="BL122" s="965"/>
      <c r="BM122" s="965"/>
      <c r="BN122" s="965"/>
      <c r="BO122" s="965"/>
      <c r="BP122" s="966"/>
      <c r="BQ122" s="999">
        <v>722521280</v>
      </c>
      <c r="BR122" s="1000"/>
      <c r="BS122" s="1000"/>
      <c r="BT122" s="1000"/>
      <c r="BU122" s="1000"/>
      <c r="BV122" s="1000">
        <v>708478350</v>
      </c>
      <c r="BW122" s="1000"/>
      <c r="BX122" s="1000"/>
      <c r="BY122" s="1000"/>
      <c r="BZ122" s="1000"/>
      <c r="CA122" s="1000">
        <v>683472002</v>
      </c>
      <c r="CB122" s="1000"/>
      <c r="CC122" s="1000"/>
      <c r="CD122" s="1000"/>
      <c r="CE122" s="1000"/>
      <c r="CF122" s="1017">
        <v>180.3</v>
      </c>
      <c r="CG122" s="1018"/>
      <c r="CH122" s="1018"/>
      <c r="CI122" s="1018"/>
      <c r="CJ122" s="1018"/>
      <c r="CK122" s="1009"/>
      <c r="CL122" s="1010"/>
      <c r="CM122" s="1010"/>
      <c r="CN122" s="1010"/>
      <c r="CO122" s="1011"/>
      <c r="CP122" s="1019" t="s">
        <v>400</v>
      </c>
      <c r="CQ122" s="1020"/>
      <c r="CR122" s="1020"/>
      <c r="CS122" s="1020"/>
      <c r="CT122" s="1020"/>
      <c r="CU122" s="1020"/>
      <c r="CV122" s="1020"/>
      <c r="CW122" s="1020"/>
      <c r="CX122" s="1020"/>
      <c r="CY122" s="1020"/>
      <c r="CZ122" s="1020"/>
      <c r="DA122" s="1020"/>
      <c r="DB122" s="1020"/>
      <c r="DC122" s="1020"/>
      <c r="DD122" s="1020"/>
      <c r="DE122" s="1020"/>
      <c r="DF122" s="1021"/>
      <c r="DG122" s="925">
        <v>10763695</v>
      </c>
      <c r="DH122" s="926"/>
      <c r="DI122" s="926"/>
      <c r="DJ122" s="926"/>
      <c r="DK122" s="926"/>
      <c r="DL122" s="926">
        <v>11391800</v>
      </c>
      <c r="DM122" s="926"/>
      <c r="DN122" s="926"/>
      <c r="DO122" s="926"/>
      <c r="DP122" s="926"/>
      <c r="DQ122" s="926">
        <v>11904400</v>
      </c>
      <c r="DR122" s="926"/>
      <c r="DS122" s="926"/>
      <c r="DT122" s="926"/>
      <c r="DU122" s="926"/>
      <c r="DV122" s="927">
        <v>3.1</v>
      </c>
      <c r="DW122" s="927"/>
      <c r="DX122" s="927"/>
      <c r="DY122" s="927"/>
      <c r="DZ122" s="928"/>
    </row>
    <row r="123" spans="1:130" s="213" customFormat="1" ht="26.25" customHeight="1" x14ac:dyDescent="0.15">
      <c r="A123" s="1057"/>
      <c r="B123" s="949"/>
      <c r="C123" s="922" t="s">
        <v>444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4" t="s">
        <v>177</v>
      </c>
      <c r="BA123" s="234"/>
      <c r="BB123" s="234"/>
      <c r="BC123" s="234"/>
      <c r="BD123" s="234"/>
      <c r="BE123" s="234"/>
      <c r="BF123" s="234"/>
      <c r="BG123" s="234"/>
      <c r="BH123" s="234"/>
      <c r="BI123" s="234"/>
      <c r="BJ123" s="234"/>
      <c r="BK123" s="234"/>
      <c r="BL123" s="234"/>
      <c r="BM123" s="234"/>
      <c r="BN123" s="234"/>
      <c r="BO123" s="977" t="s">
        <v>458</v>
      </c>
      <c r="BP123" s="1005"/>
      <c r="BQ123" s="1063">
        <v>1347294652</v>
      </c>
      <c r="BR123" s="1064"/>
      <c r="BS123" s="1064"/>
      <c r="BT123" s="1064"/>
      <c r="BU123" s="1064"/>
      <c r="BV123" s="1064">
        <v>1352921428</v>
      </c>
      <c r="BW123" s="1064"/>
      <c r="BX123" s="1064"/>
      <c r="BY123" s="1064"/>
      <c r="BZ123" s="1064"/>
      <c r="CA123" s="1064">
        <v>1332651349</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8825358</v>
      </c>
      <c r="DH123" s="959"/>
      <c r="DI123" s="959"/>
      <c r="DJ123" s="959"/>
      <c r="DK123" s="960"/>
      <c r="DL123" s="961">
        <v>9246867</v>
      </c>
      <c r="DM123" s="959"/>
      <c r="DN123" s="959"/>
      <c r="DO123" s="959"/>
      <c r="DP123" s="960"/>
      <c r="DQ123" s="961">
        <v>9799957</v>
      </c>
      <c r="DR123" s="959"/>
      <c r="DS123" s="959"/>
      <c r="DT123" s="959"/>
      <c r="DU123" s="960"/>
      <c r="DV123" s="962">
        <v>2.6</v>
      </c>
      <c r="DW123" s="963"/>
      <c r="DX123" s="963"/>
      <c r="DY123" s="963"/>
      <c r="DZ123" s="964"/>
    </row>
    <row r="124" spans="1:130" s="213" customFormat="1" ht="26.25" customHeight="1" thickBot="1" x14ac:dyDescent="0.2">
      <c r="A124" s="1057"/>
      <c r="B124" s="949"/>
      <c r="C124" s="922" t="s">
        <v>447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148.6</v>
      </c>
      <c r="BR124" s="1027"/>
      <c r="BS124" s="1027"/>
      <c r="BT124" s="1027"/>
      <c r="BU124" s="1027"/>
      <c r="BV124" s="1027">
        <v>140.5</v>
      </c>
      <c r="BW124" s="1027"/>
      <c r="BX124" s="1027"/>
      <c r="BY124" s="1027"/>
      <c r="BZ124" s="1027"/>
      <c r="CA124" s="1027">
        <v>132</v>
      </c>
      <c r="CB124" s="1027"/>
      <c r="CC124" s="1027"/>
      <c r="CD124" s="1027"/>
      <c r="CE124" s="1027"/>
      <c r="CF124" s="1028"/>
      <c r="CG124" s="1029"/>
      <c r="CH124" s="1029"/>
      <c r="CI124" s="1029"/>
      <c r="CJ124" s="1030"/>
      <c r="CK124" s="1012"/>
      <c r="CL124" s="1012"/>
      <c r="CM124" s="1012"/>
      <c r="CN124" s="1012"/>
      <c r="CO124" s="1013"/>
      <c r="CP124" s="1019" t="s">
        <v>460</v>
      </c>
      <c r="CQ124" s="1020"/>
      <c r="CR124" s="1020"/>
      <c r="CS124" s="1020"/>
      <c r="CT124" s="1020"/>
      <c r="CU124" s="1020"/>
      <c r="CV124" s="1020"/>
      <c r="CW124" s="1020"/>
      <c r="CX124" s="1020"/>
      <c r="CY124" s="1020"/>
      <c r="CZ124" s="1020"/>
      <c r="DA124" s="1020"/>
      <c r="DB124" s="1020"/>
      <c r="DC124" s="1020"/>
      <c r="DD124" s="1020"/>
      <c r="DE124" s="1020"/>
      <c r="DF124" s="1021"/>
      <c r="DG124" s="1004">
        <v>3363129</v>
      </c>
      <c r="DH124" s="986"/>
      <c r="DI124" s="986"/>
      <c r="DJ124" s="986"/>
      <c r="DK124" s="987"/>
      <c r="DL124" s="985">
        <v>3439214</v>
      </c>
      <c r="DM124" s="986"/>
      <c r="DN124" s="986"/>
      <c r="DO124" s="986"/>
      <c r="DP124" s="987"/>
      <c r="DQ124" s="985">
        <v>3758818</v>
      </c>
      <c r="DR124" s="986"/>
      <c r="DS124" s="986"/>
      <c r="DT124" s="986"/>
      <c r="DU124" s="987"/>
      <c r="DV124" s="988">
        <v>1</v>
      </c>
      <c r="DW124" s="989"/>
      <c r="DX124" s="989"/>
      <c r="DY124" s="989"/>
      <c r="DZ124" s="990"/>
    </row>
    <row r="125" spans="1:130" s="213" customFormat="1" ht="26.25" customHeight="1" x14ac:dyDescent="0.15">
      <c r="A125" s="1057"/>
      <c r="B125" s="949"/>
      <c r="C125" s="922" t="s">
        <v>449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1022" t="s">
        <v>461</v>
      </c>
      <c r="CL125" s="1007"/>
      <c r="CM125" s="1007"/>
      <c r="CN125" s="1007"/>
      <c r="CO125" s="1008"/>
      <c r="CP125" s="929" t="s">
        <v>462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3" customFormat="1" ht="26.25" customHeight="1" thickBot="1" x14ac:dyDescent="0.2">
      <c r="A126" s="1057"/>
      <c r="B126" s="949"/>
      <c r="C126" s="922" t="s">
        <v>451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1023"/>
      <c r="CL126" s="1010"/>
      <c r="CM126" s="1010"/>
      <c r="CN126" s="1010"/>
      <c r="CO126" s="1011"/>
      <c r="CP126" s="922" t="s">
        <v>463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3" customFormat="1" ht="26.25" customHeight="1" x14ac:dyDescent="0.15">
      <c r="A127" s="1058"/>
      <c r="B127" s="951"/>
      <c r="C127" s="973" t="s">
        <v>464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15"/>
      <c r="AV127" s="215"/>
      <c r="AW127" s="215"/>
      <c r="AX127" s="1031" t="s">
        <v>465</v>
      </c>
      <c r="AY127" s="1032"/>
      <c r="AZ127" s="1032"/>
      <c r="BA127" s="1032"/>
      <c r="BB127" s="1032"/>
      <c r="BC127" s="1032"/>
      <c r="BD127" s="1032"/>
      <c r="BE127" s="1033"/>
      <c r="BF127" s="1034" t="s">
        <v>466</v>
      </c>
      <c r="BG127" s="1032"/>
      <c r="BH127" s="1032"/>
      <c r="BI127" s="1032"/>
      <c r="BJ127" s="1032"/>
      <c r="BK127" s="1032"/>
      <c r="BL127" s="1033"/>
      <c r="BM127" s="1034" t="s">
        <v>467</v>
      </c>
      <c r="BN127" s="1032"/>
      <c r="BO127" s="1032"/>
      <c r="BP127" s="1032"/>
      <c r="BQ127" s="1032"/>
      <c r="BR127" s="1032"/>
      <c r="BS127" s="1033"/>
      <c r="BT127" s="1034" t="s">
        <v>468</v>
      </c>
      <c r="BU127" s="1032"/>
      <c r="BV127" s="1032"/>
      <c r="BW127" s="1032"/>
      <c r="BX127" s="1032"/>
      <c r="BY127" s="1032"/>
      <c r="BZ127" s="1055"/>
      <c r="CA127" s="215"/>
      <c r="CB127" s="215"/>
      <c r="CC127" s="215"/>
      <c r="CD127" s="238"/>
      <c r="CE127" s="238"/>
      <c r="CF127" s="238"/>
      <c r="CG127" s="215"/>
      <c r="CH127" s="215"/>
      <c r="CI127" s="215"/>
      <c r="CJ127" s="237"/>
      <c r="CK127" s="1023"/>
      <c r="CL127" s="1010"/>
      <c r="CM127" s="1010"/>
      <c r="CN127" s="1010"/>
      <c r="CO127" s="1011"/>
      <c r="CP127" s="922" t="s">
        <v>469</v>
      </c>
      <c r="CQ127" s="923"/>
      <c r="CR127" s="923"/>
      <c r="CS127" s="923"/>
      <c r="CT127" s="923"/>
      <c r="CU127" s="923"/>
      <c r="CV127" s="923"/>
      <c r="CW127" s="923"/>
      <c r="CX127" s="923"/>
      <c r="CY127" s="923"/>
      <c r="CZ127" s="923"/>
      <c r="DA127" s="923"/>
      <c r="DB127" s="923"/>
      <c r="DC127" s="923"/>
      <c r="DD127" s="923"/>
      <c r="DE127" s="923"/>
      <c r="DF127" s="924"/>
      <c r="DG127" s="925">
        <v>624932</v>
      </c>
      <c r="DH127" s="926"/>
      <c r="DI127" s="926"/>
      <c r="DJ127" s="926"/>
      <c r="DK127" s="926"/>
      <c r="DL127" s="926">
        <v>2183336</v>
      </c>
      <c r="DM127" s="926"/>
      <c r="DN127" s="926"/>
      <c r="DO127" s="926"/>
      <c r="DP127" s="926"/>
      <c r="DQ127" s="926">
        <v>3631540</v>
      </c>
      <c r="DR127" s="926"/>
      <c r="DS127" s="926"/>
      <c r="DT127" s="926"/>
      <c r="DU127" s="926"/>
      <c r="DV127" s="927">
        <v>1</v>
      </c>
      <c r="DW127" s="927"/>
      <c r="DX127" s="927"/>
      <c r="DY127" s="927"/>
      <c r="DZ127" s="928"/>
    </row>
    <row r="128" spans="1:130" s="213" customFormat="1" ht="26.25" customHeight="1" thickBot="1" x14ac:dyDescent="0.2">
      <c r="A128" s="1041" t="s">
        <v>470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471</v>
      </c>
      <c r="X128" s="1043"/>
      <c r="Y128" s="1043"/>
      <c r="Z128" s="1044"/>
      <c r="AA128" s="1045">
        <v>27652180</v>
      </c>
      <c r="AB128" s="1046"/>
      <c r="AC128" s="1046"/>
      <c r="AD128" s="1046"/>
      <c r="AE128" s="1047"/>
      <c r="AF128" s="1048">
        <v>28904992</v>
      </c>
      <c r="AG128" s="1046"/>
      <c r="AH128" s="1046"/>
      <c r="AI128" s="1046"/>
      <c r="AJ128" s="1047"/>
      <c r="AK128" s="1048">
        <v>29079578</v>
      </c>
      <c r="AL128" s="1046"/>
      <c r="AM128" s="1046"/>
      <c r="AN128" s="1046"/>
      <c r="AO128" s="1047"/>
      <c r="AP128" s="1049"/>
      <c r="AQ128" s="1050"/>
      <c r="AR128" s="1050"/>
      <c r="AS128" s="1050"/>
      <c r="AT128" s="1051"/>
      <c r="AU128" s="215"/>
      <c r="AV128" s="215"/>
      <c r="AW128" s="215"/>
      <c r="AX128" s="896" t="s">
        <v>472</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38"/>
      <c r="CB128" s="238"/>
      <c r="CC128" s="238"/>
      <c r="CD128" s="238"/>
      <c r="CE128" s="238"/>
      <c r="CF128" s="238"/>
      <c r="CG128" s="215"/>
      <c r="CH128" s="215"/>
      <c r="CI128" s="215"/>
      <c r="CJ128" s="237"/>
      <c r="CK128" s="1024"/>
      <c r="CL128" s="1025"/>
      <c r="CM128" s="1025"/>
      <c r="CN128" s="1025"/>
      <c r="CO128" s="1026"/>
      <c r="CP128" s="1035" t="s">
        <v>473</v>
      </c>
      <c r="CQ128" s="726"/>
      <c r="CR128" s="726"/>
      <c r="CS128" s="726"/>
      <c r="CT128" s="726"/>
      <c r="CU128" s="726"/>
      <c r="CV128" s="726"/>
      <c r="CW128" s="726"/>
      <c r="CX128" s="726"/>
      <c r="CY128" s="726"/>
      <c r="CZ128" s="726"/>
      <c r="DA128" s="726"/>
      <c r="DB128" s="726"/>
      <c r="DC128" s="726"/>
      <c r="DD128" s="726"/>
      <c r="DE128" s="726"/>
      <c r="DF128" s="1036"/>
      <c r="DG128" s="1037">
        <v>111902</v>
      </c>
      <c r="DH128" s="1038"/>
      <c r="DI128" s="1038"/>
      <c r="DJ128" s="1038"/>
      <c r="DK128" s="1038"/>
      <c r="DL128" s="1038">
        <v>725918</v>
      </c>
      <c r="DM128" s="1038"/>
      <c r="DN128" s="1038"/>
      <c r="DO128" s="1038"/>
      <c r="DP128" s="1038"/>
      <c r="DQ128" s="1038">
        <v>694505</v>
      </c>
      <c r="DR128" s="1038"/>
      <c r="DS128" s="1038"/>
      <c r="DT128" s="1038"/>
      <c r="DU128" s="1038"/>
      <c r="DV128" s="1039">
        <v>0.2</v>
      </c>
      <c r="DW128" s="1039"/>
      <c r="DX128" s="1039"/>
      <c r="DY128" s="1039"/>
      <c r="DZ128" s="1040"/>
    </row>
    <row r="129" spans="1:131" s="213"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474</v>
      </c>
      <c r="X129" s="1071"/>
      <c r="Y129" s="1071"/>
      <c r="Z129" s="1072"/>
      <c r="AA129" s="958">
        <v>412907930</v>
      </c>
      <c r="AB129" s="959"/>
      <c r="AC129" s="959"/>
      <c r="AD129" s="959"/>
      <c r="AE129" s="960"/>
      <c r="AF129" s="961">
        <v>417479761</v>
      </c>
      <c r="AG129" s="959"/>
      <c r="AH129" s="959"/>
      <c r="AI129" s="959"/>
      <c r="AJ129" s="960"/>
      <c r="AK129" s="961">
        <v>426834516</v>
      </c>
      <c r="AL129" s="959"/>
      <c r="AM129" s="959"/>
      <c r="AN129" s="959"/>
      <c r="AO129" s="960"/>
      <c r="AP129" s="1073"/>
      <c r="AQ129" s="1074"/>
      <c r="AR129" s="1074"/>
      <c r="AS129" s="1074"/>
      <c r="AT129" s="1075"/>
      <c r="AU129" s="216"/>
      <c r="AV129" s="216"/>
      <c r="AW129" s="216"/>
      <c r="AX129" s="1065" t="s">
        <v>475</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x14ac:dyDescent="0.15">
      <c r="A130" s="934" t="s">
        <v>476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477</v>
      </c>
      <c r="X130" s="1071"/>
      <c r="Y130" s="1071"/>
      <c r="Z130" s="1072"/>
      <c r="AA130" s="958">
        <v>52563779</v>
      </c>
      <c r="AB130" s="959"/>
      <c r="AC130" s="959"/>
      <c r="AD130" s="959"/>
      <c r="AE130" s="960"/>
      <c r="AF130" s="961">
        <v>50900771</v>
      </c>
      <c r="AG130" s="959"/>
      <c r="AH130" s="959"/>
      <c r="AI130" s="959"/>
      <c r="AJ130" s="960"/>
      <c r="AK130" s="961">
        <v>47811122</v>
      </c>
      <c r="AL130" s="959"/>
      <c r="AM130" s="959"/>
      <c r="AN130" s="959"/>
      <c r="AO130" s="960"/>
      <c r="AP130" s="1073"/>
      <c r="AQ130" s="1074"/>
      <c r="AR130" s="1074"/>
      <c r="AS130" s="1074"/>
      <c r="AT130" s="1075"/>
      <c r="AU130" s="216"/>
      <c r="AV130" s="216"/>
      <c r="AW130" s="216"/>
      <c r="AX130" s="1065" t="s">
        <v>478</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479</v>
      </c>
      <c r="X131" s="1108"/>
      <c r="Y131" s="1108"/>
      <c r="Z131" s="1109"/>
      <c r="AA131" s="1004">
        <v>360344151</v>
      </c>
      <c r="AB131" s="986"/>
      <c r="AC131" s="986"/>
      <c r="AD131" s="986"/>
      <c r="AE131" s="987"/>
      <c r="AF131" s="985">
        <v>366578990</v>
      </c>
      <c r="AG131" s="986"/>
      <c r="AH131" s="986"/>
      <c r="AI131" s="986"/>
      <c r="AJ131" s="987"/>
      <c r="AK131" s="985">
        <v>379023394</v>
      </c>
      <c r="AL131" s="986"/>
      <c r="AM131" s="986"/>
      <c r="AN131" s="986"/>
      <c r="AO131" s="987"/>
      <c r="AP131" s="1110"/>
      <c r="AQ131" s="1111"/>
      <c r="AR131" s="1111"/>
      <c r="AS131" s="1111"/>
      <c r="AT131" s="1112"/>
      <c r="AU131" s="216"/>
      <c r="AV131" s="216"/>
      <c r="AW131" s="216"/>
      <c r="AX131" s="1083" t="s">
        <v>480</v>
      </c>
      <c r="AY131" s="726"/>
      <c r="AZ131" s="726"/>
      <c r="BA131" s="726"/>
      <c r="BB131" s="726"/>
      <c r="BC131" s="726"/>
      <c r="BD131" s="726"/>
      <c r="BE131" s="1036"/>
      <c r="BF131" s="1084">
        <v>132</v>
      </c>
      <c r="BG131" s="1085"/>
      <c r="BH131" s="1085"/>
      <c r="BI131" s="1085"/>
      <c r="BJ131" s="1085"/>
      <c r="BK131" s="1085"/>
      <c r="BL131" s="1086"/>
      <c r="BM131" s="1084">
        <v>400</v>
      </c>
      <c r="BN131" s="1085"/>
      <c r="BO131" s="1085"/>
      <c r="BP131" s="1085"/>
      <c r="BQ131" s="1085"/>
      <c r="BR131" s="1085"/>
      <c r="BS131" s="1086"/>
      <c r="BT131" s="1087"/>
      <c r="BU131" s="1088"/>
      <c r="BV131" s="1088"/>
      <c r="BW131" s="1088"/>
      <c r="BX131" s="1088"/>
      <c r="BY131" s="1088"/>
      <c r="BZ131" s="1089"/>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x14ac:dyDescent="0.15">
      <c r="A132" s="1090" t="s">
        <v>481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482</v>
      </c>
      <c r="W132" s="1094"/>
      <c r="X132" s="1094"/>
      <c r="Y132" s="1094"/>
      <c r="Z132" s="1095"/>
      <c r="AA132" s="1096">
        <v>11.683403309999999</v>
      </c>
      <c r="AB132" s="1097"/>
      <c r="AC132" s="1097"/>
      <c r="AD132" s="1097"/>
      <c r="AE132" s="1098"/>
      <c r="AF132" s="1099">
        <v>11.671600120000001</v>
      </c>
      <c r="AG132" s="1097"/>
      <c r="AH132" s="1097"/>
      <c r="AI132" s="1097"/>
      <c r="AJ132" s="1098"/>
      <c r="AK132" s="1099">
        <v>12.70649062</v>
      </c>
      <c r="AL132" s="1097"/>
      <c r="AM132" s="1097"/>
      <c r="AN132" s="1097"/>
      <c r="AO132" s="1098"/>
      <c r="AP132" s="1001"/>
      <c r="AQ132" s="1002"/>
      <c r="AR132" s="1002"/>
      <c r="AS132" s="1002"/>
      <c r="AT132" s="1100"/>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483</v>
      </c>
      <c r="W133" s="1077"/>
      <c r="X133" s="1077"/>
      <c r="Y133" s="1077"/>
      <c r="Z133" s="1078"/>
      <c r="AA133" s="1079">
        <v>11.9</v>
      </c>
      <c r="AB133" s="1080"/>
      <c r="AC133" s="1080"/>
      <c r="AD133" s="1080"/>
      <c r="AE133" s="1081"/>
      <c r="AF133" s="1079">
        <v>11.8</v>
      </c>
      <c r="AG133" s="1080"/>
      <c r="AH133" s="1080"/>
      <c r="AI133" s="1080"/>
      <c r="AJ133" s="1081"/>
      <c r="AK133" s="1079">
        <v>12</v>
      </c>
      <c r="AL133" s="1080"/>
      <c r="AM133" s="1080"/>
      <c r="AN133" s="1080"/>
      <c r="AO133" s="1081"/>
      <c r="AP133" s="1028"/>
      <c r="AQ133" s="1029"/>
      <c r="AR133" s="1029"/>
      <c r="AS133" s="1029"/>
      <c r="AT133" s="1082"/>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U7VvVRc3qwiv5+vzAfDXbONfvdVdiVq3T1GQ4tIs60euwZh6rsrnieQwHor6A9hL52/ZGpf9jjwnJVoR0zW34A==" saltValue="SWCDJu+OwHnDdSmea6Zh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484</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1xIFT48Qc+OPDodNZh0bjb2+HdMmRqGKQ3l2GBG6TASvFzCQrpklL30FRz+uWfN0RbZjx4obUA/ljIz9DUzLkw==" saltValue="XleT91xx668DsFB8iT5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MV3yvk9W8tt+0J5E+H4mi+b1a0kaRqiUQBJgixTep2uHGsJMSp1pE7r+Dw6Et8pqQo0u76hDUQ2T4uuDWdHnQ==" saltValue="As4k3f9mqMDmwwDbmgOO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485</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486</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4" t="s">
        <v>487</v>
      </c>
      <c r="AP7" s="255"/>
      <c r="AQ7" s="256" t="s">
        <v>488</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5"/>
      <c r="AP8" s="261" t="s">
        <v>489</v>
      </c>
      <c r="AQ8" s="262" t="s">
        <v>490</v>
      </c>
      <c r="AR8" s="263" t="s">
        <v>491</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16" t="s">
        <v>492</v>
      </c>
      <c r="AL9" s="1117"/>
      <c r="AM9" s="1117"/>
      <c r="AN9" s="1118"/>
      <c r="AO9" s="264">
        <v>167307290</v>
      </c>
      <c r="AP9" s="264">
        <v>121777</v>
      </c>
      <c r="AQ9" s="265">
        <v>112291</v>
      </c>
      <c r="AR9" s="266">
        <v>8.4</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16" t="s">
        <v>493</v>
      </c>
      <c r="AL10" s="1117"/>
      <c r="AM10" s="1117"/>
      <c r="AN10" s="1118"/>
      <c r="AO10" s="267">
        <v>4935</v>
      </c>
      <c r="AP10" s="267">
        <v>4</v>
      </c>
      <c r="AQ10" s="268">
        <v>121</v>
      </c>
      <c r="AR10" s="269">
        <v>-96.7</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16" t="s">
        <v>494</v>
      </c>
      <c r="AL11" s="1117"/>
      <c r="AM11" s="1117"/>
      <c r="AN11" s="1118"/>
      <c r="AO11" s="267">
        <v>1940902</v>
      </c>
      <c r="AP11" s="267">
        <v>1413</v>
      </c>
      <c r="AQ11" s="268">
        <v>1235</v>
      </c>
      <c r="AR11" s="269">
        <v>14.4</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16" t="s">
        <v>495</v>
      </c>
      <c r="AL12" s="1117"/>
      <c r="AM12" s="1117"/>
      <c r="AN12" s="1118"/>
      <c r="AO12" s="267" t="s">
        <v>496</v>
      </c>
      <c r="AP12" s="267" t="s">
        <v>496</v>
      </c>
      <c r="AQ12" s="268">
        <v>3</v>
      </c>
      <c r="AR12" s="269" t="s">
        <v>496</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16" t="s">
        <v>497</v>
      </c>
      <c r="AL13" s="1117"/>
      <c r="AM13" s="1117"/>
      <c r="AN13" s="1118"/>
      <c r="AO13" s="267">
        <v>3812075</v>
      </c>
      <c r="AP13" s="267">
        <v>2775</v>
      </c>
      <c r="AQ13" s="268">
        <v>2021</v>
      </c>
      <c r="AR13" s="269">
        <v>37.299999999999997</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16" t="s">
        <v>498</v>
      </c>
      <c r="AL14" s="1117"/>
      <c r="AM14" s="1117"/>
      <c r="AN14" s="1118"/>
      <c r="AO14" s="267">
        <v>1002802</v>
      </c>
      <c r="AP14" s="267">
        <v>730</v>
      </c>
      <c r="AQ14" s="268">
        <v>1404</v>
      </c>
      <c r="AR14" s="269">
        <v>-48</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19" t="s">
        <v>499</v>
      </c>
      <c r="AL15" s="1120"/>
      <c r="AM15" s="1120"/>
      <c r="AN15" s="1121"/>
      <c r="AO15" s="267">
        <v>-10664344</v>
      </c>
      <c r="AP15" s="267">
        <v>-7762</v>
      </c>
      <c r="AQ15" s="268">
        <v>-7200</v>
      </c>
      <c r="AR15" s="269">
        <v>7.8</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19" t="s">
        <v>177</v>
      </c>
      <c r="AL16" s="1120"/>
      <c r="AM16" s="1120"/>
      <c r="AN16" s="1121"/>
      <c r="AO16" s="267">
        <v>163403660</v>
      </c>
      <c r="AP16" s="267">
        <v>118935</v>
      </c>
      <c r="AQ16" s="268">
        <v>109874</v>
      </c>
      <c r="AR16" s="269">
        <v>8.1999999999999993</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500</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501</v>
      </c>
      <c r="AP20" s="276" t="s">
        <v>502</v>
      </c>
      <c r="AQ20" s="277" t="s">
        <v>503</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22" t="s">
        <v>504</v>
      </c>
      <c r="AL21" s="1123"/>
      <c r="AM21" s="1123"/>
      <c r="AN21" s="1124"/>
      <c r="AO21" s="280">
        <v>12.4</v>
      </c>
      <c r="AP21" s="281">
        <v>11.47</v>
      </c>
      <c r="AQ21" s="282">
        <v>0.93</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22" t="s">
        <v>505</v>
      </c>
      <c r="AL22" s="1123"/>
      <c r="AM22" s="1123"/>
      <c r="AN22" s="1124"/>
      <c r="AO22" s="285">
        <v>101.5</v>
      </c>
      <c r="AP22" s="286">
        <v>99.8</v>
      </c>
      <c r="AQ22" s="287">
        <v>1.7</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3" t="s">
        <v>506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0"/>
    </row>
    <row r="27" spans="1:46" x14ac:dyDescent="0.15">
      <c r="A27" s="292"/>
      <c r="AO27" s="245"/>
      <c r="AP27" s="245"/>
      <c r="AQ27" s="245"/>
      <c r="AR27" s="245"/>
      <c r="AS27" s="245"/>
      <c r="AT27" s="245"/>
    </row>
    <row r="28" spans="1:46" ht="17.25" x14ac:dyDescent="0.15">
      <c r="A28" s="246" t="s">
        <v>507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508</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4" t="s">
        <v>487</v>
      </c>
      <c r="AP30" s="255"/>
      <c r="AQ30" s="256" t="s">
        <v>488</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5"/>
      <c r="AP31" s="261" t="s">
        <v>489</v>
      </c>
      <c r="AQ31" s="262" t="s">
        <v>490</v>
      </c>
      <c r="AR31" s="263" t="s">
        <v>491</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30" t="s">
        <v>509</v>
      </c>
      <c r="AL32" s="1131"/>
      <c r="AM32" s="1131"/>
      <c r="AN32" s="1132"/>
      <c r="AO32" s="295">
        <v>43712596</v>
      </c>
      <c r="AP32" s="295">
        <v>31817</v>
      </c>
      <c r="AQ32" s="296">
        <v>29025</v>
      </c>
      <c r="AR32" s="297">
        <v>9.6</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30" t="s">
        <v>510</v>
      </c>
      <c r="AL33" s="1131"/>
      <c r="AM33" s="1131"/>
      <c r="AN33" s="1132"/>
      <c r="AO33" s="295">
        <v>10348376</v>
      </c>
      <c r="AP33" s="295">
        <v>7532</v>
      </c>
      <c r="AQ33" s="296">
        <v>2558</v>
      </c>
      <c r="AR33" s="297">
        <v>194.4</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30" t="s">
        <v>511</v>
      </c>
      <c r="AL34" s="1131"/>
      <c r="AM34" s="1131"/>
      <c r="AN34" s="1132"/>
      <c r="AO34" s="295">
        <v>52046117</v>
      </c>
      <c r="AP34" s="295">
        <v>37882</v>
      </c>
      <c r="AQ34" s="296">
        <v>21936</v>
      </c>
      <c r="AR34" s="297">
        <v>72.7</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30" t="s">
        <v>512</v>
      </c>
      <c r="AL35" s="1131"/>
      <c r="AM35" s="1131"/>
      <c r="AN35" s="1132"/>
      <c r="AO35" s="295">
        <v>18622245</v>
      </c>
      <c r="AP35" s="295">
        <v>13554</v>
      </c>
      <c r="AQ35" s="296">
        <v>9222</v>
      </c>
      <c r="AR35" s="297">
        <v>47</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30" t="s">
        <v>513</v>
      </c>
      <c r="AL36" s="1131"/>
      <c r="AM36" s="1131"/>
      <c r="AN36" s="1132"/>
      <c r="AO36" s="295" t="s">
        <v>496</v>
      </c>
      <c r="AP36" s="295" t="s">
        <v>496</v>
      </c>
      <c r="AQ36" s="296">
        <v>155</v>
      </c>
      <c r="AR36" s="297" t="s">
        <v>496</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30" t="s">
        <v>514</v>
      </c>
      <c r="AL37" s="1131"/>
      <c r="AM37" s="1131"/>
      <c r="AN37" s="1132"/>
      <c r="AO37" s="295">
        <v>321938</v>
      </c>
      <c r="AP37" s="295">
        <v>234</v>
      </c>
      <c r="AQ37" s="296">
        <v>1054</v>
      </c>
      <c r="AR37" s="297">
        <v>-77.8</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33" t="s">
        <v>515</v>
      </c>
      <c r="AL38" s="1134"/>
      <c r="AM38" s="1134"/>
      <c r="AN38" s="1135"/>
      <c r="AO38" s="298" t="s">
        <v>496</v>
      </c>
      <c r="AP38" s="298" t="s">
        <v>496</v>
      </c>
      <c r="AQ38" s="299">
        <v>1</v>
      </c>
      <c r="AR38" s="287" t="s">
        <v>496</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33" t="s">
        <v>516</v>
      </c>
      <c r="AL39" s="1134"/>
      <c r="AM39" s="1134"/>
      <c r="AN39" s="1135"/>
      <c r="AO39" s="295">
        <v>-29079578</v>
      </c>
      <c r="AP39" s="295">
        <v>-21166</v>
      </c>
      <c r="AQ39" s="296">
        <v>-17788</v>
      </c>
      <c r="AR39" s="297">
        <v>19</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30" t="s">
        <v>517</v>
      </c>
      <c r="AL40" s="1131"/>
      <c r="AM40" s="1131"/>
      <c r="AN40" s="1132"/>
      <c r="AO40" s="295">
        <v>-47811122</v>
      </c>
      <c r="AP40" s="295">
        <v>-34800</v>
      </c>
      <c r="AQ40" s="296">
        <v>-29583</v>
      </c>
      <c r="AR40" s="297">
        <v>17.600000000000001</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36" t="s">
        <v>287</v>
      </c>
      <c r="AL41" s="1137"/>
      <c r="AM41" s="1137"/>
      <c r="AN41" s="1138"/>
      <c r="AO41" s="295">
        <v>48160572</v>
      </c>
      <c r="AP41" s="295">
        <v>35054</v>
      </c>
      <c r="AQ41" s="296">
        <v>16580</v>
      </c>
      <c r="AR41" s="297">
        <v>111.4</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518</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519</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25" t="s">
        <v>487</v>
      </c>
      <c r="AN49" s="1127" t="s">
        <v>520</v>
      </c>
      <c r="AO49" s="1128"/>
      <c r="AP49" s="1128"/>
      <c r="AQ49" s="1128"/>
      <c r="AR49" s="1129"/>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26"/>
      <c r="AN50" s="311" t="s">
        <v>521</v>
      </c>
      <c r="AO50" s="312" t="s">
        <v>522</v>
      </c>
      <c r="AP50" s="313" t="s">
        <v>523</v>
      </c>
      <c r="AQ50" s="314" t="s">
        <v>524</v>
      </c>
      <c r="AR50" s="315" t="s">
        <v>525</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526</v>
      </c>
      <c r="AL51" s="308"/>
      <c r="AM51" s="316">
        <v>67915624</v>
      </c>
      <c r="AN51" s="317">
        <v>48486</v>
      </c>
      <c r="AO51" s="318">
        <v>-12</v>
      </c>
      <c r="AP51" s="319">
        <v>58766</v>
      </c>
      <c r="AQ51" s="320">
        <v>2.9</v>
      </c>
      <c r="AR51" s="321">
        <v>-14.9</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527</v>
      </c>
      <c r="AM52" s="324">
        <v>35457568</v>
      </c>
      <c r="AN52" s="325">
        <v>25314</v>
      </c>
      <c r="AO52" s="326">
        <v>-26.6</v>
      </c>
      <c r="AP52" s="327">
        <v>29363</v>
      </c>
      <c r="AQ52" s="328">
        <v>-2.5</v>
      </c>
      <c r="AR52" s="329">
        <v>-24.1</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528</v>
      </c>
      <c r="AL53" s="308"/>
      <c r="AM53" s="316">
        <v>62698140</v>
      </c>
      <c r="AN53" s="317">
        <v>45145</v>
      </c>
      <c r="AO53" s="318">
        <v>-6.9</v>
      </c>
      <c r="AP53" s="319">
        <v>62482</v>
      </c>
      <c r="AQ53" s="320">
        <v>6.3</v>
      </c>
      <c r="AR53" s="321">
        <v>-13.2</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527</v>
      </c>
      <c r="AM54" s="324">
        <v>35268072</v>
      </c>
      <c r="AN54" s="325">
        <v>25395</v>
      </c>
      <c r="AO54" s="326">
        <v>0.3</v>
      </c>
      <c r="AP54" s="327">
        <v>34626</v>
      </c>
      <c r="AQ54" s="328">
        <v>17.899999999999999</v>
      </c>
      <c r="AR54" s="329">
        <v>-17.600000000000001</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529</v>
      </c>
      <c r="AL55" s="308"/>
      <c r="AM55" s="316">
        <v>65155627</v>
      </c>
      <c r="AN55" s="317">
        <v>47037</v>
      </c>
      <c r="AO55" s="318">
        <v>4.2</v>
      </c>
      <c r="AP55" s="319">
        <v>59288</v>
      </c>
      <c r="AQ55" s="320">
        <v>-5.0999999999999996</v>
      </c>
      <c r="AR55" s="321">
        <v>9.3000000000000007</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527</v>
      </c>
      <c r="AM56" s="324">
        <v>46741673</v>
      </c>
      <c r="AN56" s="325">
        <v>33744</v>
      </c>
      <c r="AO56" s="326">
        <v>32.9</v>
      </c>
      <c r="AP56" s="327">
        <v>32670</v>
      </c>
      <c r="AQ56" s="328">
        <v>-5.6</v>
      </c>
      <c r="AR56" s="329">
        <v>38.5</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530</v>
      </c>
      <c r="AL57" s="308"/>
      <c r="AM57" s="316">
        <v>71750371</v>
      </c>
      <c r="AN57" s="317">
        <v>52011</v>
      </c>
      <c r="AO57" s="318">
        <v>10.6</v>
      </c>
      <c r="AP57" s="319">
        <v>63490</v>
      </c>
      <c r="AQ57" s="320">
        <v>7.1</v>
      </c>
      <c r="AR57" s="321">
        <v>3.5</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527</v>
      </c>
      <c r="AM58" s="324">
        <v>51343843</v>
      </c>
      <c r="AN58" s="325">
        <v>37218</v>
      </c>
      <c r="AO58" s="326">
        <v>10.3</v>
      </c>
      <c r="AP58" s="327">
        <v>35347</v>
      </c>
      <c r="AQ58" s="328">
        <v>8.1999999999999993</v>
      </c>
      <c r="AR58" s="329">
        <v>2.1</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531</v>
      </c>
      <c r="AL59" s="308"/>
      <c r="AM59" s="316">
        <v>68543183</v>
      </c>
      <c r="AN59" s="317">
        <v>49890</v>
      </c>
      <c r="AO59" s="318">
        <v>-4.0999999999999996</v>
      </c>
      <c r="AP59" s="319">
        <v>68481</v>
      </c>
      <c r="AQ59" s="320">
        <v>7.9</v>
      </c>
      <c r="AR59" s="321">
        <v>-12</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527</v>
      </c>
      <c r="AM60" s="324">
        <v>42656365</v>
      </c>
      <c r="AN60" s="325">
        <v>31048</v>
      </c>
      <c r="AO60" s="326">
        <v>-16.600000000000001</v>
      </c>
      <c r="AP60" s="327">
        <v>38966</v>
      </c>
      <c r="AQ60" s="328">
        <v>10.199999999999999</v>
      </c>
      <c r="AR60" s="329">
        <v>-26.8</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532</v>
      </c>
      <c r="AL61" s="330"/>
      <c r="AM61" s="331">
        <v>67212589</v>
      </c>
      <c r="AN61" s="332">
        <v>48514</v>
      </c>
      <c r="AO61" s="333">
        <v>-1.6</v>
      </c>
      <c r="AP61" s="334">
        <v>62501</v>
      </c>
      <c r="AQ61" s="335">
        <v>3.8</v>
      </c>
      <c r="AR61" s="321">
        <v>-5.4</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527</v>
      </c>
      <c r="AM62" s="324">
        <v>42293504</v>
      </c>
      <c r="AN62" s="325">
        <v>30544</v>
      </c>
      <c r="AO62" s="326">
        <v>0.1</v>
      </c>
      <c r="AP62" s="327">
        <v>34194</v>
      </c>
      <c r="AQ62" s="328">
        <v>5.6</v>
      </c>
      <c r="AR62" s="329">
        <v>-5.5</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b/5iwL/SxbFhGbNG9oR9y/uUkP4TqxOhIU/+2thzsuhQL5tyt9RV5YKNZMzjoMkylAqr8yBlUOTs7BBzAmUXJQ==" saltValue="Gqc/iWhkLvVsxtppwbDL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484</v>
      </c>
    </row>
    <row r="121" spans="125:125" ht="13.5" hidden="1" customHeight="1" x14ac:dyDescent="0.15">
      <c r="DU121" s="242"/>
    </row>
  </sheetData>
  <sheetProtection algorithmName="SHA-512" hashValue="HcPCYB7T/9zufyKcZdbdAqGOIw0Imbu+YE1XPyTi/FQ3fSajxxYPNkcpA0i6t9Nnz1u79i0GW/jzdkYZQaU6RA==" saltValue="+C+5x1PqWsZonlBBK9Uh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484</v>
      </c>
    </row>
  </sheetData>
  <sheetProtection algorithmName="SHA-512" hashValue="u40glHyke1vWuzVvxfSiQs1mT3dNL0/jf9m7ZDpgkPtHjqm1Nvots0YBsdX4MvsMF1Hu5djOMHf8TELJAjhTFA==" saltValue="kOuVBcPbRMSrdAxHtPcZ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t="s">
        <v>496</v>
      </c>
      <c r="G47" s="12">
        <v>2.23</v>
      </c>
      <c r="H47" s="12">
        <v>2.29</v>
      </c>
      <c r="I47" s="12">
        <v>3.66</v>
      </c>
      <c r="J47" s="13">
        <v>4.34</v>
      </c>
    </row>
    <row r="48" spans="2:10" ht="57.75" customHeight="1" x14ac:dyDescent="0.15">
      <c r="B48" s="14"/>
      <c r="C48" s="1141" t="s">
        <v>4</v>
      </c>
      <c r="D48" s="1141"/>
      <c r="E48" s="1142"/>
      <c r="F48" s="15" t="s">
        <v>539</v>
      </c>
      <c r="G48" s="16">
        <v>0.09</v>
      </c>
      <c r="H48" s="16">
        <v>1.87</v>
      </c>
      <c r="I48" s="16">
        <v>2.0299999999999998</v>
      </c>
      <c r="J48" s="17">
        <v>1.36</v>
      </c>
    </row>
    <row r="49" spans="2:10" ht="57.75" customHeight="1" thickBot="1" x14ac:dyDescent="0.2">
      <c r="B49" s="18"/>
      <c r="C49" s="1143" t="s">
        <v>5</v>
      </c>
      <c r="D49" s="1143"/>
      <c r="E49" s="1144"/>
      <c r="F49" s="19" t="s">
        <v>540</v>
      </c>
      <c r="G49" s="20">
        <v>2.39</v>
      </c>
      <c r="H49" s="20">
        <v>1.67</v>
      </c>
      <c r="I49" s="20" t="s">
        <v>541</v>
      </c>
      <c r="J49" s="21" t="s">
        <v>542</v>
      </c>
    </row>
    <row r="50" spans="2:10" x14ac:dyDescent="0.15"/>
  </sheetData>
  <sheetProtection algorithmName="SHA-512" hashValue="+tMBYVeUkJ7KAQ4rghKfFahDKK0oRlIiD6+ZCzeyeGKCFIP7flPB61lOwHol/1Ttabsiz+fNBBxjqfWKMMY8aQ==" saltValue="TwnmOXrfcQXQET834R0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橋本</cp:lastModifiedBy>
  <dcterms:created xsi:type="dcterms:W3CDTF">2026-02-23T07:29:15Z</dcterms:created>
  <dcterms:modified xsi:type="dcterms:W3CDTF">2026-03-11T01:16:40Z</dcterms:modified>
  <cp:category/>
</cp:coreProperties>
</file>