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ocserve\docserve\free_space(1281000000)\特別徴収\広報担当\特徴ホームページ\507\01春の改定\ファイル(2025年)\"/>
    </mc:Choice>
  </mc:AlternateContent>
  <xr:revisionPtr revIDLastSave="0" documentId="8_{622273A9-AA77-4298-8FCB-4FC680D5FB5C}" xr6:coauthVersionLast="47" xr6:coauthVersionMax="47" xr10:uidLastSave="{00000000-0000-0000-0000-000000000000}"/>
  <bookViews>
    <workbookView xWindow="-120" yWindow="-120" windowWidth="20730" windowHeight="11310" xr2:uid="{AB03FCFC-0B8C-485E-A7A7-DF37CF7734B6}"/>
  </bookViews>
  <sheets>
    <sheet name="説明" sheetId="5" r:id="rId1"/>
    <sheet name="入力シート" sheetId="6" r:id="rId2"/>
    <sheet name="印刷シート" sheetId="1" r:id="rId3"/>
    <sheet name="京都市の提出先" sheetId="8" r:id="rId4"/>
  </sheets>
  <definedNames>
    <definedName name="_xlnm.Print_Area" localSheetId="2">印刷シート!$A$1:$BN$54</definedName>
    <definedName name="_xlnm.Print_Area" localSheetId="3">京都市の提出先!$A$1:$D$32</definedName>
    <definedName name="_xlnm.Print_Area" localSheetId="0">説明!$A$1:$BS$68</definedName>
    <definedName name="さい">入力シート!$BL$19:$BL$22</definedName>
    <definedName name="の他">入力シート!$BK$19:$BK$22</definedName>
    <definedName name="一括">入力シート!$BE$8:$BE$14</definedName>
    <definedName name="休職">入力シート!$BG$19:$BG$21</definedName>
    <definedName name="死亡">入力シート!$BF$19:$BF$20</definedName>
    <definedName name="少額">入力シート!$BI$19:$BI$22</definedName>
    <definedName name="選択">入力シート!$BG$8:$BG$16</definedName>
    <definedName name="退職">入力シート!$BE$19:$BE$22</definedName>
    <definedName name="長欠">入力シート!$BH$19:$BH$21</definedName>
    <definedName name="定期">入力シート!$BJ$19:$BJ$22</definedName>
    <definedName name="転籍">入力シート!$BD$19:$BD$20</definedName>
    <definedName name="特別">入力シート!$BD$8:$BD$13</definedName>
    <definedName name="普通">入力シート!$BF$8:$BF$15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9" i="1" l="1"/>
  <c r="V19" i="1"/>
  <c r="U19" i="1"/>
  <c r="S19" i="1"/>
  <c r="Q19" i="1"/>
  <c r="O19" i="1"/>
  <c r="N19" i="1"/>
  <c r="M19" i="1"/>
  <c r="L19" i="1"/>
  <c r="K19" i="1"/>
  <c r="J19" i="1"/>
  <c r="I19" i="1"/>
  <c r="BC41" i="1"/>
  <c r="AX41" i="1"/>
  <c r="AK41" i="1"/>
  <c r="E41" i="1"/>
  <c r="AM36" i="1"/>
  <c r="K36" i="1"/>
  <c r="AC35" i="1"/>
  <c r="K35" i="1"/>
  <c r="AX34" i="1"/>
  <c r="BC34" i="1" s="1"/>
  <c r="AM33" i="1"/>
  <c r="I33" i="1"/>
  <c r="K32" i="1"/>
  <c r="AO13" i="6"/>
  <c r="BD26" i="1"/>
  <c r="E46" i="1" l="1"/>
  <c r="BI19" i="1"/>
  <c r="BC19" i="1"/>
  <c r="I26" i="1" l="1"/>
  <c r="I21" i="1"/>
  <c r="I17" i="1"/>
  <c r="U16" i="1"/>
  <c r="I16" i="1"/>
  <c r="U15" i="1"/>
  <c r="I15" i="1"/>
  <c r="AY12" i="1"/>
  <c r="AY9" i="1"/>
  <c r="T9" i="1"/>
  <c r="BJ8" i="1"/>
  <c r="BJ6" i="1"/>
  <c r="AY6" i="1"/>
  <c r="T6" i="1"/>
  <c r="R3" i="1"/>
  <c r="R2" i="1"/>
  <c r="T2" i="1" l="1"/>
  <c r="AX24" i="1" l="1"/>
  <c r="AY20" i="1"/>
  <c r="AV13" i="1"/>
  <c r="AT13" i="1"/>
  <c r="AR13" i="1"/>
  <c r="AP13" i="1"/>
  <c r="AN13" i="1"/>
  <c r="AL13" i="1"/>
  <c r="AJ13" i="1"/>
  <c r="AH13" i="1"/>
  <c r="AF13" i="1"/>
  <c r="AE13" i="1"/>
  <c r="AC13" i="1"/>
  <c r="AA13" i="1"/>
  <c r="Z13" i="1"/>
  <c r="E11" i="1"/>
  <c r="E8" i="1"/>
  <c r="BF6" i="1"/>
  <c r="Y24" i="1"/>
  <c r="C10" i="6"/>
  <c r="C11" i="6"/>
  <c r="U14" i="6"/>
  <c r="G15" i="6"/>
  <c r="G16" i="6"/>
  <c r="K16" i="6"/>
  <c r="K15" i="6" s="1"/>
  <c r="U15" i="6" s="1"/>
  <c r="U16" i="6" s="1"/>
  <c r="Q21" i="6"/>
  <c r="H22" i="6"/>
  <c r="AX35" i="1" s="1"/>
  <c r="BC35" i="1" s="1"/>
  <c r="AT24" i="6"/>
  <c r="M22" i="6" l="1"/>
  <c r="BJ35" i="1" s="1"/>
  <c r="Q22" i="6"/>
  <c r="AO24" i="1"/>
  <c r="AG24" i="1"/>
  <c r="AH24" i="6"/>
  <c r="O14" i="6"/>
  <c r="AQ20" i="1" l="1"/>
  <c r="AQ18" i="1"/>
  <c r="M21" i="6"/>
  <c r="BJ34" i="1" s="1"/>
  <c r="AH18" i="1"/>
  <c r="AH20" i="1"/>
  <c r="BF10" i="1" l="1"/>
</calcChain>
</file>

<file path=xl/sharedStrings.xml><?xml version="1.0" encoding="utf-8"?>
<sst xmlns="http://schemas.openxmlformats.org/spreadsheetml/2006/main" count="334" uniqueCount="217">
  <si>
    <t>退職の日が一月一日から四月三十日までの間の方については、本人からの申出がない場合であっても、必ず残税額をまとめて徴収してください。</t>
    <rPh sb="0" eb="2">
      <t>タイショク</t>
    </rPh>
    <rPh sb="3" eb="4">
      <t>ヒ</t>
    </rPh>
    <rPh sb="5" eb="7">
      <t>イチガツ</t>
    </rPh>
    <rPh sb="7" eb="9">
      <t>ツイタチ</t>
    </rPh>
    <rPh sb="11" eb="13">
      <t>シガツ</t>
    </rPh>
    <rPh sb="13" eb="15">
      <t>サンジュウ</t>
    </rPh>
    <rPh sb="15" eb="16">
      <t>ニチ</t>
    </rPh>
    <rPh sb="19" eb="20">
      <t>アイダ</t>
    </rPh>
    <rPh sb="21" eb="22">
      <t>カタ</t>
    </rPh>
    <rPh sb="28" eb="30">
      <t>ホンニン</t>
    </rPh>
    <rPh sb="33" eb="35">
      <t>モウシデ</t>
    </rPh>
    <rPh sb="38" eb="40">
      <t>バアイ</t>
    </rPh>
    <rPh sb="46" eb="47">
      <t>カナラ</t>
    </rPh>
    <rPh sb="48" eb="49">
      <t>ザン</t>
    </rPh>
    <rPh sb="49" eb="51">
      <t>ゼイガク</t>
    </rPh>
    <rPh sb="56" eb="58">
      <t>チョウシュウ</t>
    </rPh>
    <phoneticPr fontId="4"/>
  </si>
  <si>
    <t>市町村民税
道府県民税</t>
    <rPh sb="0" eb="3">
      <t>シチョウソン</t>
    </rPh>
    <rPh sb="3" eb="4">
      <t>ミン</t>
    </rPh>
    <rPh sb="4" eb="5">
      <t>ゼイ</t>
    </rPh>
    <rPh sb="6" eb="9">
      <t>ドウフケン</t>
    </rPh>
    <rPh sb="9" eb="10">
      <t>ミン</t>
    </rPh>
    <rPh sb="10" eb="11">
      <t>ゼイ</t>
    </rPh>
    <phoneticPr fontId="4"/>
  </si>
  <si>
    <t>給与支払者</t>
    <rPh sb="0" eb="1">
      <t>キュウ</t>
    </rPh>
    <rPh sb="1" eb="2">
      <t>クミ</t>
    </rPh>
    <rPh sb="2" eb="3">
      <t>シ</t>
    </rPh>
    <rPh sb="3" eb="4">
      <t>バライ</t>
    </rPh>
    <rPh sb="4" eb="5">
      <t>シャ</t>
    </rPh>
    <phoneticPr fontId="4"/>
  </si>
  <si>
    <t>所在地</t>
    <rPh sb="0" eb="3">
      <t>ショザイチ</t>
    </rPh>
    <phoneticPr fontId="4"/>
  </si>
  <si>
    <t>担　当　者</t>
    <rPh sb="0" eb="1">
      <t>ユタカ</t>
    </rPh>
    <rPh sb="2" eb="3">
      <t>トウ</t>
    </rPh>
    <rPh sb="4" eb="5">
      <t>シャ</t>
    </rPh>
    <phoneticPr fontId="4"/>
  </si>
  <si>
    <t>特別徴収
指定番号</t>
    <rPh sb="0" eb="2">
      <t>トクベツ</t>
    </rPh>
    <rPh sb="2" eb="4">
      <t>チョウシュウ</t>
    </rPh>
    <rPh sb="5" eb="7">
      <t>シテイ</t>
    </rPh>
    <rPh sb="7" eb="9">
      <t>バンゴウ</t>
    </rPh>
    <phoneticPr fontId="4"/>
  </si>
  <si>
    <t>年度</t>
    <rPh sb="0" eb="2">
      <t>ネンド</t>
    </rPh>
    <phoneticPr fontId="4"/>
  </si>
  <si>
    <t>宛名番号</t>
  </si>
  <si>
    <t>名  称</t>
    <rPh sb="0" eb="1">
      <t>ナ</t>
    </rPh>
    <rPh sb="3" eb="4">
      <t>ショウ</t>
    </rPh>
    <phoneticPr fontId="4"/>
  </si>
  <si>
    <t>個人番号又は法人番号</t>
    <rPh sb="0" eb="2">
      <t>コジン</t>
    </rPh>
    <rPh sb="2" eb="4">
      <t>バンゴウ</t>
    </rPh>
    <rPh sb="4" eb="5">
      <t>マタ</t>
    </rPh>
    <rPh sb="6" eb="8">
      <t>ホウジン</t>
    </rPh>
    <rPh sb="8" eb="10">
      <t>バンゴウ</t>
    </rPh>
    <phoneticPr fontId="4"/>
  </si>
  <si>
    <t>フリガナ</t>
    <phoneticPr fontId="4"/>
  </si>
  <si>
    <t>新　姓</t>
    <rPh sb="0" eb="1">
      <t>シン</t>
    </rPh>
    <rPh sb="2" eb="3">
      <t>セイ</t>
    </rPh>
    <phoneticPr fontId="4"/>
  </si>
  <si>
    <t>（ア）
特別徴収税額
（年税額）</t>
    <rPh sb="4" eb="6">
      <t>トクベツ</t>
    </rPh>
    <rPh sb="6" eb="8">
      <t>チョウシュウ</t>
    </rPh>
    <rPh sb="8" eb="10">
      <t>ゼイガク</t>
    </rPh>
    <rPh sb="12" eb="15">
      <t>ネンゼイガク</t>
    </rPh>
    <phoneticPr fontId="4"/>
  </si>
  <si>
    <t xml:space="preserve">（イ）
徴収済税額
</t>
    <phoneticPr fontId="4"/>
  </si>
  <si>
    <t>（ウ）
未徴収税額
（ア）－（イ）</t>
    <rPh sb="4" eb="7">
      <t>ミチョウシュウ</t>
    </rPh>
    <rPh sb="7" eb="9">
      <t>ゼイガク</t>
    </rPh>
    <phoneticPr fontId="4"/>
  </si>
  <si>
    <t>異動年月日</t>
    <rPh sb="0" eb="1">
      <t>イ</t>
    </rPh>
    <rPh sb="1" eb="2">
      <t>ドウ</t>
    </rPh>
    <rPh sb="2" eb="3">
      <t>ネン</t>
    </rPh>
    <rPh sb="3" eb="4">
      <t>ガツ</t>
    </rPh>
    <rPh sb="4" eb="5">
      <t>ニチ</t>
    </rPh>
    <phoneticPr fontId="4"/>
  </si>
  <si>
    <t>異動後の未徴収
税額の徴収方法</t>
    <rPh sb="0" eb="2">
      <t>イドウ</t>
    </rPh>
    <rPh sb="2" eb="3">
      <t>ゴ</t>
    </rPh>
    <rPh sb="4" eb="7">
      <t>ミチョウシュウ</t>
    </rPh>
    <rPh sb="8" eb="10">
      <t>ゼイガク</t>
    </rPh>
    <rPh sb="11" eb="13">
      <t>チョウシュウ</t>
    </rPh>
    <rPh sb="13" eb="15">
      <t>ホウホウ</t>
    </rPh>
    <phoneticPr fontId="4"/>
  </si>
  <si>
    <t>給与所得者</t>
    <phoneticPr fontId="4"/>
  </si>
  <si>
    <t>氏　　名</t>
    <rPh sb="0" eb="1">
      <t>ウジ</t>
    </rPh>
    <rPh sb="3" eb="4">
      <t>メイ</t>
    </rPh>
    <phoneticPr fontId="4"/>
  </si>
  <si>
    <t>円</t>
    <rPh sb="0" eb="1">
      <t>エン</t>
    </rPh>
    <phoneticPr fontId="4"/>
  </si>
  <si>
    <t>　　　　　　　　　　年
月　　日</t>
    <rPh sb="10" eb="11">
      <t>ネン</t>
    </rPh>
    <rPh sb="14" eb="15">
      <t>ツキ</t>
    </rPh>
    <rPh sb="17" eb="18">
      <t>ヒ</t>
    </rPh>
    <phoneticPr fontId="4"/>
  </si>
  <si>
    <t>生年月日</t>
    <rPh sb="0" eb="2">
      <t>セイネン</t>
    </rPh>
    <rPh sb="2" eb="4">
      <t>ガッピ</t>
    </rPh>
    <phoneticPr fontId="4"/>
  </si>
  <si>
    <t>個人番号</t>
    <rPh sb="0" eb="2">
      <t>コジン</t>
    </rPh>
    <rPh sb="2" eb="4">
      <t>バンゴウ</t>
    </rPh>
    <phoneticPr fontId="4"/>
  </si>
  <si>
    <t>住　所</t>
    <rPh sb="0" eb="1">
      <t>ズミ</t>
    </rPh>
    <rPh sb="2" eb="3">
      <t>ショ</t>
    </rPh>
    <phoneticPr fontId="4"/>
  </si>
  <si>
    <t>1月1日
現 在</t>
    <rPh sb="1" eb="2">
      <t>ツキ</t>
    </rPh>
    <rPh sb="3" eb="4">
      <t>ニチ</t>
    </rPh>
    <rPh sb="5" eb="6">
      <t>ウツツ</t>
    </rPh>
    <rPh sb="7" eb="8">
      <t>ザイ</t>
    </rPh>
    <phoneticPr fontId="4"/>
  </si>
  <si>
    <t>円</t>
    <phoneticPr fontId="4"/>
  </si>
  <si>
    <t>異動後</t>
    <rPh sb="0" eb="3">
      <t>イドウゴ</t>
    </rPh>
    <phoneticPr fontId="4"/>
  </si>
  <si>
    <t>　　　　　　　　　　　　　　　　　　　　　　　　　　　　　　　　　　　　　　　　　　　　　　　　　　　　　　　　　　　　　　　　※事業主及び従業員の希望のみによる普通徴収への切替はできません。</t>
    <rPh sb="65" eb="68">
      <t>ジギョウヌシ</t>
    </rPh>
    <rPh sb="68" eb="69">
      <t>オヨ</t>
    </rPh>
    <rPh sb="70" eb="73">
      <t>ジュウギョウイン</t>
    </rPh>
    <rPh sb="74" eb="76">
      <t>キボウ</t>
    </rPh>
    <rPh sb="81" eb="85">
      <t>フツウチョウシュウ</t>
    </rPh>
    <rPh sb="87" eb="89">
      <t>キリカエ</t>
    </rPh>
    <phoneticPr fontId="4"/>
  </si>
  <si>
    <t>新しい勤務先</t>
    <rPh sb="0" eb="1">
      <t>アタラ</t>
    </rPh>
    <rPh sb="3" eb="6">
      <t>キンムサキ</t>
    </rPh>
    <phoneticPr fontId="4"/>
  </si>
  <si>
    <t>特別徴収
指定番号</t>
    <phoneticPr fontId="7"/>
  </si>
  <si>
    <t>担当者</t>
    <rPh sb="0" eb="3">
      <t>タントウシャ</t>
    </rPh>
    <phoneticPr fontId="7"/>
  </si>
  <si>
    <t>徴収予定額((ウ)と同額)</t>
    <rPh sb="0" eb="2">
      <t>チョウシュウ</t>
    </rPh>
    <rPh sb="2" eb="4">
      <t>ヨテイ</t>
    </rPh>
    <rPh sb="4" eb="5">
      <t>ガク</t>
    </rPh>
    <rPh sb="10" eb="12">
      <t>ドウガク</t>
    </rPh>
    <phoneticPr fontId="4"/>
  </si>
  <si>
    <t>通信欄（京都市への特段の連絡事項がある場合は直接こちらにご記入ください）</t>
    <rPh sb="0" eb="3">
      <t>ツウシンラン</t>
    </rPh>
    <rPh sb="4" eb="7">
      <t>キョウトシ</t>
    </rPh>
    <rPh sb="9" eb="11">
      <t>トクダン</t>
    </rPh>
    <rPh sb="12" eb="14">
      <t>レンラク</t>
    </rPh>
    <rPh sb="14" eb="16">
      <t>ジコウ</t>
    </rPh>
    <rPh sb="19" eb="21">
      <t>バアイ</t>
    </rPh>
    <rPh sb="22" eb="24">
      <t>チョクセツ</t>
    </rPh>
    <rPh sb="29" eb="31">
      <t>キニュウ</t>
    </rPh>
    <phoneticPr fontId="4"/>
  </si>
  <si>
    <t>Ａ</t>
    <phoneticPr fontId="4"/>
  </si>
  <si>
    <t>Ｂ</t>
    <phoneticPr fontId="4"/>
  </si>
  <si>
    <t>Ｃ</t>
    <phoneticPr fontId="4"/>
  </si>
  <si>
    <t>Ｄ</t>
    <phoneticPr fontId="4"/>
  </si>
  <si>
    <t>Ｅ</t>
    <phoneticPr fontId="4"/>
  </si>
  <si>
    <t>Ｆ</t>
    <phoneticPr fontId="4"/>
  </si>
  <si>
    <t>年度</t>
    <rPh sb="0" eb="2">
      <t>ネンド</t>
    </rPh>
    <phoneticPr fontId="3"/>
  </si>
  <si>
    <t>提出日</t>
    <rPh sb="0" eb="2">
      <t>テイシュツ</t>
    </rPh>
    <rPh sb="2" eb="3">
      <t>ビ</t>
    </rPh>
    <phoneticPr fontId="3"/>
  </si>
  <si>
    <t>年</t>
    <rPh sb="0" eb="1">
      <t>ネン</t>
    </rPh>
    <phoneticPr fontId="3"/>
  </si>
  <si>
    <t>月</t>
    <rPh sb="0" eb="1">
      <t>ツキ</t>
    </rPh>
    <phoneticPr fontId="3"/>
  </si>
  <si>
    <t>日</t>
    <rPh sb="0" eb="1">
      <t>ニチ</t>
    </rPh>
    <phoneticPr fontId="3"/>
  </si>
  <si>
    <t>提出先</t>
    <rPh sb="0" eb="2">
      <t>テイシュツ</t>
    </rPh>
    <rPh sb="2" eb="3">
      <t>サキ</t>
    </rPh>
    <phoneticPr fontId="3"/>
  </si>
  <si>
    <t>長</t>
    <rPh sb="0" eb="1">
      <t>チョウ</t>
    </rPh>
    <phoneticPr fontId="3"/>
  </si>
  <si>
    <t>給与支払者（特別徴収義務者）</t>
    <rPh sb="0" eb="2">
      <t>キュウヨ</t>
    </rPh>
    <rPh sb="2" eb="4">
      <t>シハライ</t>
    </rPh>
    <rPh sb="4" eb="5">
      <t>シャ</t>
    </rPh>
    <rPh sb="6" eb="10">
      <t>トクチョウ</t>
    </rPh>
    <rPh sb="10" eb="13">
      <t>ギムシャ</t>
    </rPh>
    <phoneticPr fontId="3"/>
  </si>
  <si>
    <t>所在地</t>
    <rPh sb="0" eb="3">
      <t>ショザイチ</t>
    </rPh>
    <phoneticPr fontId="3"/>
  </si>
  <si>
    <t>名称又は氏名</t>
    <rPh sb="0" eb="2">
      <t>メイショウ</t>
    </rPh>
    <rPh sb="2" eb="3">
      <t>マタ</t>
    </rPh>
    <rPh sb="4" eb="6">
      <t>シメイ</t>
    </rPh>
    <phoneticPr fontId="3"/>
  </si>
  <si>
    <t>個人番号又は法人番号</t>
    <rPh sb="0" eb="2">
      <t>コジン</t>
    </rPh>
    <rPh sb="2" eb="4">
      <t>バンゴウ</t>
    </rPh>
    <rPh sb="4" eb="5">
      <t>マタ</t>
    </rPh>
    <rPh sb="6" eb="8">
      <t>ホウジン</t>
    </rPh>
    <rPh sb="8" eb="10">
      <t>バンゴウ</t>
    </rPh>
    <phoneticPr fontId="3"/>
  </si>
  <si>
    <t>給与所得者</t>
    <rPh sb="0" eb="2">
      <t>キュウヨ</t>
    </rPh>
    <rPh sb="2" eb="4">
      <t>ショトク</t>
    </rPh>
    <rPh sb="4" eb="5">
      <t>シャ</t>
    </rPh>
    <phoneticPr fontId="3"/>
  </si>
  <si>
    <t>宛名番号</t>
    <rPh sb="0" eb="2">
      <t>アテナ</t>
    </rPh>
    <rPh sb="2" eb="4">
      <t>バンゴウ</t>
    </rPh>
    <phoneticPr fontId="3"/>
  </si>
  <si>
    <t>フリガナ</t>
    <phoneticPr fontId="3"/>
  </si>
  <si>
    <t>氏名</t>
    <rPh sb="0" eb="2">
      <t>シメイ</t>
    </rPh>
    <phoneticPr fontId="3"/>
  </si>
  <si>
    <t>住所</t>
    <rPh sb="0" eb="2">
      <t>ジュウショ</t>
    </rPh>
    <phoneticPr fontId="3"/>
  </si>
  <si>
    <t>京都市</t>
    <rPh sb="0" eb="3">
      <t>キョウトシ</t>
    </rPh>
    <phoneticPr fontId="3"/>
  </si>
  <si>
    <t>新姓</t>
    <rPh sb="0" eb="2">
      <t>シンセイ</t>
    </rPh>
    <phoneticPr fontId="3"/>
  </si>
  <si>
    <t>生年月日</t>
    <rPh sb="0" eb="2">
      <t>セイネン</t>
    </rPh>
    <rPh sb="2" eb="4">
      <t>ガッピ</t>
    </rPh>
    <phoneticPr fontId="3"/>
  </si>
  <si>
    <t>個人番号</t>
    <rPh sb="0" eb="2">
      <t>コジン</t>
    </rPh>
    <rPh sb="2" eb="4">
      <t>バンゴウ</t>
    </rPh>
    <phoneticPr fontId="3"/>
  </si>
  <si>
    <t>税額・異動の内容等</t>
    <rPh sb="0" eb="2">
      <t>ゼイガク</t>
    </rPh>
    <rPh sb="3" eb="5">
      <t>イドウ</t>
    </rPh>
    <rPh sb="6" eb="9">
      <t>ナイヨウトウ</t>
    </rPh>
    <phoneticPr fontId="3"/>
  </si>
  <si>
    <t>年税額</t>
    <rPh sb="0" eb="3">
      <t>ネンゼイガク</t>
    </rPh>
    <phoneticPr fontId="3"/>
  </si>
  <si>
    <t>徴収開始月</t>
    <rPh sb="0" eb="2">
      <t>チョウシュウ</t>
    </rPh>
    <rPh sb="2" eb="4">
      <t>カイシ</t>
    </rPh>
    <rPh sb="4" eb="5">
      <t>ツキ</t>
    </rPh>
    <phoneticPr fontId="3"/>
  </si>
  <si>
    <t>月分</t>
    <rPh sb="0" eb="2">
      <t>ガツブン</t>
    </rPh>
    <phoneticPr fontId="3"/>
  </si>
  <si>
    <t>円</t>
    <rPh sb="0" eb="1">
      <t>エン</t>
    </rPh>
    <phoneticPr fontId="3"/>
  </si>
  <si>
    <t>徴収済額</t>
    <rPh sb="0" eb="2">
      <t>チョウシュウ</t>
    </rPh>
    <rPh sb="2" eb="3">
      <t>ズミ</t>
    </rPh>
    <rPh sb="3" eb="4">
      <t>ガク</t>
    </rPh>
    <phoneticPr fontId="3"/>
  </si>
  <si>
    <t>未徴収額</t>
    <rPh sb="0" eb="3">
      <t>ミチョウシュウ</t>
    </rPh>
    <rPh sb="3" eb="4">
      <t>ガク</t>
    </rPh>
    <phoneticPr fontId="3"/>
  </si>
  <si>
    <t>月分まで</t>
    <rPh sb="0" eb="2">
      <t>ガツブン</t>
    </rPh>
    <phoneticPr fontId="3"/>
  </si>
  <si>
    <t>異動年月日</t>
    <rPh sb="0" eb="2">
      <t>イドウ</t>
    </rPh>
    <rPh sb="2" eb="5">
      <t>ネンガッピ</t>
    </rPh>
    <phoneticPr fontId="3"/>
  </si>
  <si>
    <t>（参考）
自動計算</t>
    <rPh sb="1" eb="3">
      <t>サンコウ</t>
    </rPh>
    <rPh sb="5" eb="7">
      <t>ジドウ</t>
    </rPh>
    <rPh sb="7" eb="9">
      <t>ケイサン</t>
    </rPh>
    <phoneticPr fontId="3"/>
  </si>
  <si>
    <t>月額</t>
    <rPh sb="0" eb="2">
      <t>ゲツガク</t>
    </rPh>
    <phoneticPr fontId="3"/>
  </si>
  <si>
    <t>異動事由</t>
    <rPh sb="0" eb="2">
      <t>イドウ</t>
    </rPh>
    <rPh sb="2" eb="4">
      <t>ジユウ</t>
    </rPh>
    <phoneticPr fontId="3"/>
  </si>
  <si>
    <t>異動後の未徴収税額の徴収方法</t>
    <rPh sb="0" eb="2">
      <t>イドウ</t>
    </rPh>
    <rPh sb="2" eb="3">
      <t>ゴ</t>
    </rPh>
    <rPh sb="4" eb="7">
      <t>ミチョウシュウ</t>
    </rPh>
    <rPh sb="7" eb="9">
      <t>ゼイガク</t>
    </rPh>
    <rPh sb="10" eb="12">
      <t>チョウシュウ</t>
    </rPh>
    <rPh sb="12" eb="14">
      <t>ホウホウ</t>
    </rPh>
    <phoneticPr fontId="2"/>
  </si>
  <si>
    <t>所属等</t>
    <rPh sb="0" eb="3">
      <t>ショゾクトウ</t>
    </rPh>
    <phoneticPr fontId="3"/>
  </si>
  <si>
    <t>電話</t>
    <rPh sb="0" eb="2">
      <t>デンワ</t>
    </rPh>
    <phoneticPr fontId="3"/>
  </si>
  <si>
    <t>担当者</t>
    <rPh sb="0" eb="3">
      <t>タントウシャ</t>
    </rPh>
    <phoneticPr fontId="3"/>
  </si>
  <si>
    <t>新しい
勤務先</t>
    <rPh sb="0" eb="1">
      <t>アタラ</t>
    </rPh>
    <rPh sb="4" eb="7">
      <t>キンムサキ</t>
    </rPh>
    <phoneticPr fontId="3"/>
  </si>
  <si>
    <t>郵便番号</t>
    <rPh sb="0" eb="4">
      <t>ユウビンバンゴウ</t>
    </rPh>
    <phoneticPr fontId="3"/>
  </si>
  <si>
    <t>名称</t>
    <rPh sb="0" eb="2">
      <t>メイショウ</t>
    </rPh>
    <phoneticPr fontId="3"/>
  </si>
  <si>
    <t>特別徴収指定番号</t>
    <rPh sb="0" eb="4">
      <t>トクチョウ</t>
    </rPh>
    <rPh sb="4" eb="6">
      <t>シテイ</t>
    </rPh>
    <rPh sb="6" eb="8">
      <t>バンゴウ</t>
    </rPh>
    <phoneticPr fontId="3"/>
  </si>
  <si>
    <t>連絡
事項</t>
    <rPh sb="0" eb="2">
      <t>レンラク</t>
    </rPh>
    <rPh sb="3" eb="5">
      <t>ジコウ</t>
    </rPh>
    <phoneticPr fontId="3"/>
  </si>
  <si>
    <t>月分～</t>
    <rPh sb="0" eb="2">
      <t>ガツブン</t>
    </rPh>
    <phoneticPr fontId="3"/>
  </si>
  <si>
    <t>担当者所属・氏名</t>
    <rPh sb="0" eb="3">
      <t>タントウシャ</t>
    </rPh>
    <rPh sb="3" eb="5">
      <t>ショゾク</t>
    </rPh>
    <rPh sb="6" eb="8">
      <t>シメイ</t>
    </rPh>
    <phoneticPr fontId="3"/>
  </si>
  <si>
    <t>電話番号</t>
    <rPh sb="0" eb="2">
      <t>デンワ</t>
    </rPh>
    <rPh sb="2" eb="4">
      <t>バンゴウ</t>
    </rPh>
    <phoneticPr fontId="3"/>
  </si>
  <si>
    <t>一括徴収する理由</t>
    <rPh sb="0" eb="2">
      <t>イッカツ</t>
    </rPh>
    <rPh sb="2" eb="4">
      <t>チョウシュウ</t>
    </rPh>
    <rPh sb="6" eb="8">
      <t>リユウ</t>
    </rPh>
    <phoneticPr fontId="3"/>
  </si>
  <si>
    <t>徴収予定額</t>
    <rPh sb="0" eb="2">
      <t>チョウシュウ</t>
    </rPh>
    <rPh sb="2" eb="4">
      <t>ヨテイ</t>
    </rPh>
    <rPh sb="4" eb="5">
      <t>ガク</t>
    </rPh>
    <phoneticPr fontId="3"/>
  </si>
  <si>
    <t>徴収予定月</t>
    <rPh sb="0" eb="2">
      <t>チョウシュウ</t>
    </rPh>
    <rPh sb="2" eb="4">
      <t>ヨテイ</t>
    </rPh>
    <rPh sb="4" eb="5">
      <t>ツキ</t>
    </rPh>
    <phoneticPr fontId="3"/>
  </si>
  <si>
    <t>▼　理由を選択してください</t>
  </si>
  <si>
    <t>②一括徴収の場合（未徴収税額を一括徴収する場合に記入してください）</t>
    <rPh sb="1" eb="3">
      <t>イッカツ</t>
    </rPh>
    <rPh sb="3" eb="5">
      <t>チョウシュウ</t>
    </rPh>
    <rPh sb="6" eb="8">
      <t>バアイ</t>
    </rPh>
    <rPh sb="9" eb="12">
      <t>ミチョウシュウ</t>
    </rPh>
    <rPh sb="12" eb="14">
      <t>ゼイガク</t>
    </rPh>
    <rPh sb="15" eb="17">
      <t>イッカツ</t>
    </rPh>
    <rPh sb="17" eb="19">
      <t>チョウシュウ</t>
    </rPh>
    <rPh sb="21" eb="23">
      <t>バアイ</t>
    </rPh>
    <rPh sb="24" eb="26">
      <t>キニュウ</t>
    </rPh>
    <phoneticPr fontId="2"/>
  </si>
  <si>
    <t>一括徴収しない理由</t>
    <rPh sb="0" eb="2">
      <t>イッカツ</t>
    </rPh>
    <rPh sb="2" eb="4">
      <t>チョウシュウ</t>
    </rPh>
    <rPh sb="7" eb="9">
      <t>リユウ</t>
    </rPh>
    <phoneticPr fontId="3"/>
  </si>
  <si>
    <t>Ａ年度分税額通知到着(Ａ年5月頃)</t>
    <rPh sb="1" eb="3">
      <t>ネンド</t>
    </rPh>
    <rPh sb="3" eb="4">
      <t>ブン</t>
    </rPh>
    <rPh sb="4" eb="6">
      <t>ゼイガク</t>
    </rPh>
    <rPh sb="6" eb="8">
      <t>ツウチ</t>
    </rPh>
    <rPh sb="8" eb="10">
      <t>トウチャク</t>
    </rPh>
    <rPh sb="12" eb="13">
      <t>ネン</t>
    </rPh>
    <rPh sb="14" eb="15">
      <t>ガツ</t>
    </rPh>
    <rPh sb="15" eb="16">
      <t>ゴロ</t>
    </rPh>
    <phoneticPr fontId="3"/>
  </si>
  <si>
    <t>Ｂ年度分給与支払報告書提出(Ｂ年1月頃)</t>
    <rPh sb="1" eb="3">
      <t>ネンド</t>
    </rPh>
    <rPh sb="3" eb="4">
      <t>ブン</t>
    </rPh>
    <rPh sb="4" eb="11">
      <t>キュウホウ</t>
    </rPh>
    <rPh sb="11" eb="13">
      <t>テイシュツ</t>
    </rPh>
    <rPh sb="15" eb="16">
      <t>ネン</t>
    </rPh>
    <rPh sb="17" eb="18">
      <t>ガツ</t>
    </rPh>
    <rPh sb="18" eb="19">
      <t>ゴロ</t>
    </rPh>
    <phoneticPr fontId="3"/>
  </si>
  <si>
    <t>Ｂ年度分税額通知到着(Ｂ年5月頃)</t>
    <rPh sb="1" eb="3">
      <t>ネンド</t>
    </rPh>
    <rPh sb="3" eb="4">
      <t>ブン</t>
    </rPh>
    <rPh sb="4" eb="6">
      <t>ゼイガク</t>
    </rPh>
    <rPh sb="6" eb="8">
      <t>ツウチ</t>
    </rPh>
    <rPh sb="8" eb="10">
      <t>トウチャク</t>
    </rPh>
    <rPh sb="12" eb="13">
      <t>ネン</t>
    </rPh>
    <rPh sb="14" eb="15">
      <t>ガツ</t>
    </rPh>
    <rPh sb="15" eb="16">
      <t>ゴロ</t>
    </rPh>
    <phoneticPr fontId="3"/>
  </si>
  <si>
    <t>▼</t>
    <phoneticPr fontId="3"/>
  </si>
  <si>
    <t>▲</t>
    <phoneticPr fontId="3"/>
  </si>
  <si>
    <t>★届出種別及び年度について</t>
    <rPh sb="1" eb="3">
      <t>トドケデ</t>
    </rPh>
    <rPh sb="3" eb="5">
      <t>シュベツ</t>
    </rPh>
    <rPh sb="5" eb="6">
      <t>オヨ</t>
    </rPh>
    <rPh sb="7" eb="9">
      <t>ネンド</t>
    </rPh>
    <phoneticPr fontId="3"/>
  </si>
  <si>
    <t>★異動後の未徴収税額の徴収方法について</t>
    <rPh sb="1" eb="3">
      <t>イドウ</t>
    </rPh>
    <rPh sb="3" eb="4">
      <t>ゴ</t>
    </rPh>
    <rPh sb="5" eb="8">
      <t>ミチョウシュウ</t>
    </rPh>
    <rPh sb="8" eb="10">
      <t>ゼイガク</t>
    </rPh>
    <rPh sb="11" eb="13">
      <t>チョウシュウ</t>
    </rPh>
    <rPh sb="13" eb="15">
      <t>ホウホウ</t>
    </rPh>
    <phoneticPr fontId="3"/>
  </si>
  <si>
    <t>一括徴収希望なし</t>
    <rPh sb="0" eb="2">
      <t>イッカツ</t>
    </rPh>
    <rPh sb="2" eb="4">
      <t>チョウシュウ</t>
    </rPh>
    <rPh sb="4" eb="6">
      <t>キボウ</t>
    </rPh>
    <phoneticPr fontId="3"/>
  </si>
  <si>
    <t>普通徴収</t>
    <rPh sb="0" eb="4">
      <t>フチョウ</t>
    </rPh>
    <phoneticPr fontId="3"/>
  </si>
  <si>
    <t>1月1日
以降</t>
    <rPh sb="1" eb="2">
      <t>ガツ</t>
    </rPh>
    <rPh sb="3" eb="4">
      <t>ニチ</t>
    </rPh>
    <rPh sb="5" eb="7">
      <t>イコウ</t>
    </rPh>
    <phoneticPr fontId="3"/>
  </si>
  <si>
    <t>12月31日
まで</t>
    <rPh sb="2" eb="3">
      <t>ガツ</t>
    </rPh>
    <rPh sb="5" eb="6">
      <t>ニチ</t>
    </rPh>
    <phoneticPr fontId="3"/>
  </si>
  <si>
    <t>特別徴収継続希望なし</t>
    <rPh sb="0" eb="4">
      <t>トクチョウ</t>
    </rPh>
    <rPh sb="4" eb="6">
      <t>ケイゾク</t>
    </rPh>
    <rPh sb="6" eb="8">
      <t>キボウ</t>
    </rPh>
    <phoneticPr fontId="3"/>
  </si>
  <si>
    <t>一括徴収希望あり</t>
    <rPh sb="0" eb="2">
      <t>イッカツ</t>
    </rPh>
    <rPh sb="2" eb="4">
      <t>チョウシュウ</t>
    </rPh>
    <rPh sb="4" eb="6">
      <t>キボウ</t>
    </rPh>
    <phoneticPr fontId="3"/>
  </si>
  <si>
    <t>一括徴収</t>
    <rPh sb="0" eb="2">
      <t>イッカツ</t>
    </rPh>
    <rPh sb="2" eb="4">
      <t>チョウシュウ</t>
    </rPh>
    <phoneticPr fontId="3"/>
  </si>
  <si>
    <t>特別徴収継続
希望あり</t>
    <rPh sb="0" eb="4">
      <t>トクチョウ</t>
    </rPh>
    <rPh sb="4" eb="6">
      <t>ケイゾク</t>
    </rPh>
    <rPh sb="7" eb="9">
      <t>キボウ</t>
    </rPh>
    <phoneticPr fontId="3"/>
  </si>
  <si>
    <t>死亡退職</t>
    <rPh sb="0" eb="2">
      <t>シボウ</t>
    </rPh>
    <rPh sb="2" eb="4">
      <t>タイショク</t>
    </rPh>
    <phoneticPr fontId="3"/>
  </si>
  <si>
    <t>本人の意向等</t>
    <rPh sb="0" eb="2">
      <t>ホンニン</t>
    </rPh>
    <rPh sb="3" eb="5">
      <t>イコウ</t>
    </rPh>
    <rPh sb="5" eb="6">
      <t>トウ</t>
    </rPh>
    <phoneticPr fontId="3"/>
  </si>
  <si>
    <t>令和</t>
  </si>
  <si>
    <r>
      <t>　　　　　　　　　　　　
　　　　　　　</t>
    </r>
    <r>
      <rPr>
        <sz val="11"/>
        <rFont val="HGPｺﾞｼｯｸE"/>
        <family val="3"/>
        <charset val="128"/>
      </rPr>
      <t>（宛先）</t>
    </r>
    <r>
      <rPr>
        <sz val="14"/>
        <rFont val="HGPｺﾞｼｯｸE"/>
        <family val="3"/>
        <charset val="128"/>
      </rPr>
      <t xml:space="preserve"> 京都市長</t>
    </r>
    <r>
      <rPr>
        <sz val="8"/>
        <rFont val="ＭＳ 明朝"/>
        <family val="1"/>
        <charset val="128"/>
      </rPr>
      <t xml:space="preserve">
</t>
    </r>
    <r>
      <rPr>
        <sz val="10"/>
        <rFont val="ＭＳ 明朝"/>
        <family val="1"/>
        <charset val="128"/>
      </rPr>
      <t>令和　　　年　　　月　　　日　提出</t>
    </r>
    <rPh sb="34" eb="35">
      <t>アテ</t>
    </rPh>
    <rPh sb="35" eb="36">
      <t>サキ</t>
    </rPh>
    <rPh sb="38" eb="39">
      <t>キョウ</t>
    </rPh>
    <rPh sb="39" eb="40">
      <t>ト</t>
    </rPh>
    <rPh sb="40" eb="41">
      <t>シ</t>
    </rPh>
    <rPh sb="41" eb="42">
      <t>チョウ</t>
    </rPh>
    <rPh sb="44" eb="46">
      <t>レイワ</t>
    </rPh>
    <rPh sb="49" eb="50">
      <t>ネン</t>
    </rPh>
    <rPh sb="53" eb="54">
      <t>ゲツ</t>
    </rPh>
    <rPh sb="57" eb="58">
      <t>ニチ</t>
    </rPh>
    <rPh sb="59" eb="61">
      <t>テイシュツ</t>
    </rPh>
    <phoneticPr fontId="4"/>
  </si>
  <si>
    <r>
      <rPr>
        <sz val="9"/>
        <rFont val="ＭＳ 明朝"/>
        <family val="1"/>
        <charset val="128"/>
      </rPr>
      <t>氏名</t>
    </r>
    <r>
      <rPr>
        <sz val="8"/>
        <rFont val="ＭＳ 明朝"/>
        <family val="1"/>
        <charset val="128"/>
      </rPr>
      <t xml:space="preserve">
　　</t>
    </r>
    <r>
      <rPr>
        <b/>
        <sz val="12"/>
        <rFont val="ＭＳ 明朝"/>
        <family val="1"/>
        <charset val="128"/>
      </rPr>
      <t xml:space="preserve">
</t>
    </r>
    <rPh sb="0" eb="2">
      <t>シメイ</t>
    </rPh>
    <phoneticPr fontId="7"/>
  </si>
  <si>
    <r>
      <rPr>
        <sz val="9"/>
        <rFont val="ＭＳ 明朝"/>
        <family val="1"/>
        <charset val="128"/>
      </rPr>
      <t>電話</t>
    </r>
    <r>
      <rPr>
        <sz val="8"/>
        <rFont val="ＭＳ 明朝"/>
        <family val="1"/>
        <charset val="128"/>
      </rPr>
      <t xml:space="preserve">
　　　　</t>
    </r>
    <rPh sb="0" eb="2">
      <t>デンワ</t>
    </rPh>
    <phoneticPr fontId="7"/>
  </si>
  <si>
    <t>氏　名</t>
    <rPh sb="0" eb="1">
      <t>ウジ</t>
    </rPh>
    <rPh sb="2" eb="3">
      <t>メイ</t>
    </rPh>
    <phoneticPr fontId="4"/>
  </si>
  <si>
    <t>電　話</t>
    <rPh sb="0" eb="1">
      <t>デン</t>
    </rPh>
    <rPh sb="2" eb="3">
      <t>ハナシ</t>
    </rPh>
    <phoneticPr fontId="4"/>
  </si>
  <si>
    <t>月分から</t>
    <rPh sb="0" eb="2">
      <t>ガツブン</t>
    </rPh>
    <phoneticPr fontId="3"/>
  </si>
  <si>
    <t>月分まで</t>
    <rPh sb="0" eb="2">
      <t>ガツブン</t>
    </rPh>
    <phoneticPr fontId="3"/>
  </si>
  <si>
    <t>届出種別・年度</t>
    <rPh sb="0" eb="2">
      <t>トドケデ</t>
    </rPh>
    <rPh sb="2" eb="4">
      <t>シュベツ</t>
    </rPh>
    <rPh sb="5" eb="7">
      <t>ネンド</t>
    </rPh>
    <phoneticPr fontId="3"/>
  </si>
  <si>
    <t>注意事項等</t>
    <phoneticPr fontId="3"/>
  </si>
  <si>
    <t>(特別徴収義務者)</t>
    <phoneticPr fontId="4"/>
  </si>
  <si>
    <t>(特別徴収義務者)</t>
    <rPh sb="1" eb="3">
      <t>トクベツ</t>
    </rPh>
    <rPh sb="3" eb="5">
      <t>チョウシュウ</t>
    </rPh>
    <rPh sb="5" eb="8">
      <t>ギムシャ</t>
    </rPh>
    <phoneticPr fontId="4"/>
  </si>
  <si>
    <t>に係る給与所得者異動届出書</t>
    <rPh sb="1" eb="2">
      <t>カカ</t>
    </rPh>
    <rPh sb="3" eb="5">
      <t>キュウヨ</t>
    </rPh>
    <rPh sb="5" eb="7">
      <t>ショトク</t>
    </rPh>
    <rPh sb="7" eb="8">
      <t>シャ</t>
    </rPh>
    <rPh sb="8" eb="10">
      <t>イドウ</t>
    </rPh>
    <rPh sb="10" eb="13">
      <t>トドケデショ</t>
    </rPh>
    <phoneticPr fontId="3"/>
  </si>
  <si>
    <t>★月割額の自動計算について</t>
    <rPh sb="1" eb="2">
      <t>ツキ</t>
    </rPh>
    <rPh sb="2" eb="3">
      <t>ワリ</t>
    </rPh>
    <rPh sb="3" eb="4">
      <t>ガク</t>
    </rPh>
    <rPh sb="5" eb="7">
      <t>ジドウ</t>
    </rPh>
    <rPh sb="7" eb="9">
      <t>ケイサン</t>
    </rPh>
    <phoneticPr fontId="3"/>
  </si>
  <si>
    <t>6月分</t>
    <rPh sb="1" eb="3">
      <t>ガツブン</t>
    </rPh>
    <phoneticPr fontId="3"/>
  </si>
  <si>
    <t>7月分</t>
    <rPh sb="1" eb="3">
      <t>ガツブン</t>
    </rPh>
    <phoneticPr fontId="3"/>
  </si>
  <si>
    <t>8月分</t>
    <rPh sb="1" eb="3">
      <t>ガツブン</t>
    </rPh>
    <phoneticPr fontId="3"/>
  </si>
  <si>
    <t>9月分</t>
    <rPh sb="1" eb="3">
      <t>ガツブン</t>
    </rPh>
    <phoneticPr fontId="3"/>
  </si>
  <si>
    <t>10月分</t>
    <rPh sb="2" eb="4">
      <t>ガツブン</t>
    </rPh>
    <phoneticPr fontId="3"/>
  </si>
  <si>
    <t>11月分</t>
    <rPh sb="2" eb="4">
      <t>ガツブン</t>
    </rPh>
    <phoneticPr fontId="3"/>
  </si>
  <si>
    <t>12月分</t>
    <rPh sb="2" eb="4">
      <t>ガツブン</t>
    </rPh>
    <phoneticPr fontId="3"/>
  </si>
  <si>
    <t>1月分</t>
    <rPh sb="1" eb="3">
      <t>ガツブン</t>
    </rPh>
    <phoneticPr fontId="3"/>
  </si>
  <si>
    <t>2月分</t>
    <rPh sb="1" eb="3">
      <t>ガツブン</t>
    </rPh>
    <phoneticPr fontId="3"/>
  </si>
  <si>
    <t>3月分</t>
    <rPh sb="1" eb="3">
      <t>ガツブン</t>
    </rPh>
    <phoneticPr fontId="3"/>
  </si>
  <si>
    <t>4月分</t>
    <rPh sb="1" eb="3">
      <t>ガツブン</t>
    </rPh>
    <phoneticPr fontId="3"/>
  </si>
  <si>
    <t>5月分</t>
    <rPh sb="1" eb="3">
      <t>ガツブン</t>
    </rPh>
    <phoneticPr fontId="3"/>
  </si>
  <si>
    <t>(例)</t>
    <rPh sb="1" eb="2">
      <t>レイ</t>
    </rPh>
    <phoneticPr fontId="3"/>
  </si>
  <si>
    <t>特別徴収継続
（※）</t>
    <rPh sb="0" eb="4">
      <t>トクチョウ</t>
    </rPh>
    <rPh sb="4" eb="6">
      <t>ケイゾク</t>
    </rPh>
    <phoneticPr fontId="3"/>
  </si>
  <si>
    <t>開始月</t>
    <rPh sb="0" eb="2">
      <t>カイシ</t>
    </rPh>
    <rPh sb="2" eb="3">
      <t>ツキ</t>
    </rPh>
    <phoneticPr fontId="3"/>
  </si>
  <si>
    <t>左記の一括徴収した税額は</t>
    <rPh sb="0" eb="2">
      <t>サキ</t>
    </rPh>
    <rPh sb="3" eb="5">
      <t>イッカツ</t>
    </rPh>
    <rPh sb="5" eb="7">
      <t>チョウシュウ</t>
    </rPh>
    <rPh sb="9" eb="11">
      <t>ゼイガク</t>
    </rPh>
    <phoneticPr fontId="4"/>
  </si>
  <si>
    <t>　②　一括徴収の場合（未徴収税額を一括徴収する場合に記入してください。）</t>
    <rPh sb="3" eb="5">
      <t>イッカツ</t>
    </rPh>
    <rPh sb="5" eb="7">
      <t>チョウシュウ</t>
    </rPh>
    <rPh sb="8" eb="10">
      <t>バアイ</t>
    </rPh>
    <rPh sb="11" eb="14">
      <t>ミチョウシュウ</t>
    </rPh>
    <rPh sb="14" eb="16">
      <t>ゼイガク</t>
    </rPh>
    <rPh sb="17" eb="19">
      <t>イッカツ</t>
    </rPh>
    <rPh sb="19" eb="21">
      <t>チョウシュウ</t>
    </rPh>
    <rPh sb="23" eb="25">
      <t>バアイ</t>
    </rPh>
    <rPh sb="26" eb="28">
      <t>キニュウ</t>
    </rPh>
    <phoneticPr fontId="4"/>
  </si>
  <si>
    <t>　③　普通徴収の（一括徴収しない）場合（①・②に当てはまらない場合に記入してください。）</t>
    <rPh sb="3" eb="5">
      <t>フツウ</t>
    </rPh>
    <rPh sb="5" eb="7">
      <t>チョウシュウ</t>
    </rPh>
    <rPh sb="9" eb="11">
      <t>イッカツ</t>
    </rPh>
    <rPh sb="11" eb="13">
      <t>チョウシュウ</t>
    </rPh>
    <rPh sb="17" eb="19">
      <t>バアイ</t>
    </rPh>
    <rPh sb="24" eb="25">
      <t>ア</t>
    </rPh>
    <rPh sb="31" eb="33">
      <t>バアイ</t>
    </rPh>
    <rPh sb="34" eb="36">
      <t>キニュウ</t>
    </rPh>
    <phoneticPr fontId="4"/>
  </si>
  <si>
    <r>
      <t>①</t>
    </r>
    <r>
      <rPr>
        <b/>
        <sz val="11"/>
        <color theme="1"/>
        <rFont val="ＭＳ ゴシック"/>
        <family val="3"/>
        <charset val="128"/>
      </rPr>
      <t>特別徴収税額通知書をお送りしている方</t>
    </r>
    <r>
      <rPr>
        <sz val="11"/>
        <color theme="1"/>
        <rFont val="ＭＳ ゴシック"/>
        <family val="3"/>
        <charset val="128"/>
      </rPr>
      <t>が退職等された場合（通知が届く前に退職済みの場合を含む）</t>
    </r>
    <rPh sb="29" eb="31">
      <t>ツウチ</t>
    </rPh>
    <rPh sb="32" eb="33">
      <t>トド</t>
    </rPh>
    <rPh sb="34" eb="35">
      <t>マエ</t>
    </rPh>
    <rPh sb="36" eb="38">
      <t>タイショク</t>
    </rPh>
    <rPh sb="38" eb="39">
      <t>ズ</t>
    </rPh>
    <rPh sb="41" eb="43">
      <t>バアイ</t>
    </rPh>
    <rPh sb="44" eb="45">
      <t>フク</t>
    </rPh>
    <phoneticPr fontId="3"/>
  </si>
  <si>
    <r>
      <t>②</t>
    </r>
    <r>
      <rPr>
        <b/>
        <sz val="11"/>
        <color theme="1"/>
        <rFont val="ＭＳ ゴシック"/>
        <family val="3"/>
        <charset val="128"/>
      </rPr>
      <t>給与支払報告書を特別徴収として提出いただいている方</t>
    </r>
    <r>
      <rPr>
        <sz val="11"/>
        <color theme="1"/>
        <rFont val="ＭＳ ゴシック"/>
        <family val="3"/>
        <charset val="128"/>
      </rPr>
      <t>が退職等された場合（税額通知書がまだ届いていない場合に限る）</t>
    </r>
    <phoneticPr fontId="3"/>
  </si>
  <si>
    <r>
      <t>③上記の両方に該当する場合（</t>
    </r>
    <r>
      <rPr>
        <b/>
        <sz val="11"/>
        <color theme="1"/>
        <rFont val="ＭＳ ゴシック"/>
        <family val="3"/>
        <charset val="128"/>
      </rPr>
      <t>概ね1月～5月頃に退職された場合</t>
    </r>
    <r>
      <rPr>
        <sz val="11"/>
        <color theme="1"/>
        <rFont val="ＭＳ ゴシック"/>
        <family val="3"/>
        <charset val="128"/>
      </rPr>
      <t>）</t>
    </r>
    <phoneticPr fontId="3"/>
  </si>
  <si>
    <r>
      <t>Ａ年度通知に載っている方が退職⇒</t>
    </r>
    <r>
      <rPr>
        <b/>
        <sz val="11"/>
        <color rgb="FFFF0000"/>
        <rFont val="ＭＳ ゴシック"/>
        <family val="3"/>
        <charset val="128"/>
      </rPr>
      <t>①</t>
    </r>
    <rPh sb="1" eb="3">
      <t>ネンド</t>
    </rPh>
    <rPh sb="3" eb="5">
      <t>ツウチ</t>
    </rPh>
    <rPh sb="6" eb="7">
      <t>ノ</t>
    </rPh>
    <rPh sb="11" eb="12">
      <t>カタ</t>
    </rPh>
    <rPh sb="13" eb="15">
      <t>タイショク</t>
    </rPh>
    <phoneticPr fontId="3"/>
  </si>
  <si>
    <t>・Ａ年1月1日現在の住所地市町村 に「特別徴収に係る届」</t>
    <phoneticPr fontId="3"/>
  </si>
  <si>
    <t>・Ｂ年1月1日現在の住所地市町村 に「給与支払報告に係る届」を提出してください。</t>
    <rPh sb="2" eb="3">
      <t>ネン</t>
    </rPh>
    <rPh sb="4" eb="5">
      <t>ガツ</t>
    </rPh>
    <rPh sb="6" eb="7">
      <t>ニチ</t>
    </rPh>
    <rPh sb="7" eb="9">
      <t>ゲンザイ</t>
    </rPh>
    <rPh sb="10" eb="12">
      <t>ジュウショ</t>
    </rPh>
    <rPh sb="12" eb="13">
      <t>チ</t>
    </rPh>
    <rPh sb="13" eb="16">
      <t>シチョウソン</t>
    </rPh>
    <rPh sb="19" eb="21">
      <t>キュウヨ</t>
    </rPh>
    <rPh sb="21" eb="23">
      <t>シハライ</t>
    </rPh>
    <rPh sb="23" eb="25">
      <t>ホウコク</t>
    </rPh>
    <rPh sb="26" eb="27">
      <t>カカ</t>
    </rPh>
    <rPh sb="28" eb="29">
      <t>トドケ</t>
    </rPh>
    <rPh sb="31" eb="33">
      <t>テイシュツ</t>
    </rPh>
    <phoneticPr fontId="3"/>
  </si>
  <si>
    <t>★提出期限について</t>
    <rPh sb="1" eb="3">
      <t>テイシュツ</t>
    </rPh>
    <rPh sb="3" eb="5">
      <t>キゲン</t>
    </rPh>
    <phoneticPr fontId="3"/>
  </si>
  <si>
    <t>あるとして督促状をお送りする可能性があります。</t>
    <rPh sb="5" eb="7">
      <t>トクソク</t>
    </rPh>
    <rPh sb="7" eb="8">
      <t>ジョウ</t>
    </rPh>
    <rPh sb="10" eb="11">
      <t>オク</t>
    </rPh>
    <rPh sb="14" eb="17">
      <t>カノウセイ</t>
    </rPh>
    <phoneticPr fontId="3"/>
  </si>
  <si>
    <t>▼　選択してください</t>
  </si>
  <si>
    <t>〒６０４－８１７１</t>
    <phoneticPr fontId="3"/>
  </si>
  <si>
    <t>京都市中京区烏丸通御池下る虎屋町５６６番地の１</t>
    <rPh sb="0" eb="23">
      <t>ｊ</t>
    </rPh>
    <phoneticPr fontId="3"/>
  </si>
  <si>
    <t>井門明治安田生命ビル５階</t>
    <rPh sb="0" eb="10">
      <t>イモン</t>
    </rPh>
    <rPh sb="11" eb="12">
      <t>カイ</t>
    </rPh>
    <phoneticPr fontId="3"/>
  </si>
  <si>
    <t>京都市市税事務所</t>
    <rPh sb="0" eb="3">
      <t>キョウトシ</t>
    </rPh>
    <rPh sb="3" eb="5">
      <t>シゼイ</t>
    </rPh>
    <rPh sb="5" eb="7">
      <t>ジム</t>
    </rPh>
    <rPh sb="7" eb="8">
      <t>ショ</t>
    </rPh>
    <phoneticPr fontId="3"/>
  </si>
  <si>
    <t>※印刷して宛名ラベルとしてお使いいただけます。</t>
    <rPh sb="1" eb="3">
      <t>インサツ</t>
    </rPh>
    <rPh sb="5" eb="7">
      <t>アテナ</t>
    </rPh>
    <rPh sb="14" eb="15">
      <t>ツカ</t>
    </rPh>
    <phoneticPr fontId="3"/>
  </si>
  <si>
    <t>１ 転勤・転籍</t>
  </si>
  <si>
    <t>２ 退職</t>
  </si>
  <si>
    <t>３ 死亡</t>
  </si>
  <si>
    <t>４ 休職</t>
  </si>
  <si>
    <t>５ 長欠</t>
  </si>
  <si>
    <t>① 特別徴収継続(新しい勤務先で特別徴収を継続)</t>
  </si>
  <si>
    <t>② 一括徴収(未徴収税額を一括徴収)</t>
  </si>
  <si>
    <t>③ 普通徴収(未徴収税額を本人が納付)</t>
  </si>
  <si>
    <t>名　称</t>
    <rPh sb="0" eb="1">
      <t>ナ</t>
    </rPh>
    <rPh sb="2" eb="3">
      <t>ショウ</t>
    </rPh>
    <phoneticPr fontId="3"/>
  </si>
  <si>
    <t>★この届について</t>
    <rPh sb="3" eb="4">
      <t>トドケ</t>
    </rPh>
    <phoneticPr fontId="3"/>
  </si>
  <si>
    <r>
      <t>※電話番号は</t>
    </r>
    <r>
      <rPr>
        <sz val="6"/>
        <color theme="1"/>
        <rFont val="ＭＳ ゴシック"/>
        <family val="3"/>
        <charset val="128"/>
      </rPr>
      <t xml:space="preserve"> </t>
    </r>
    <r>
      <rPr>
        <sz val="28"/>
        <color theme="1"/>
        <rFont val="ＭＳ ゴシック"/>
        <family val="3"/>
        <charset val="128"/>
      </rPr>
      <t>075-213-5246</t>
    </r>
    <r>
      <rPr>
        <sz val="6"/>
        <color theme="1"/>
        <rFont val="ＭＳ ゴシック"/>
        <family val="3"/>
        <charset val="128"/>
      </rPr>
      <t xml:space="preserve"> </t>
    </r>
    <r>
      <rPr>
        <sz val="11"/>
        <color theme="1"/>
        <rFont val="ＭＳ ゴシック"/>
        <family val="3"/>
        <charset val="128"/>
      </rPr>
      <t>です。</t>
    </r>
    <rPh sb="1" eb="3">
      <t>デンワ</t>
    </rPh>
    <rPh sb="3" eb="5">
      <t>バンゴウ</t>
    </rPh>
    <phoneticPr fontId="3"/>
  </si>
  <si>
    <t>※持参される場合はこちらまでお願いします。</t>
    <rPh sb="1" eb="3">
      <t>ジサン</t>
    </rPh>
    <rPh sb="6" eb="8">
      <t>バアイ</t>
    </rPh>
    <rPh sb="15" eb="16">
      <t>ネガ</t>
    </rPh>
    <phoneticPr fontId="7"/>
  </si>
  <si>
    <t>月額</t>
    <rPh sb="0" eb="2">
      <t>ゲツガク</t>
    </rPh>
    <phoneticPr fontId="3"/>
  </si>
  <si>
    <t>←</t>
    <phoneticPr fontId="3"/>
  </si>
  <si>
    <t>① 特別徴収継続
② 一 括 徴 収
③ 普 通 徴 収
　(本人が納付)</t>
    <phoneticPr fontId="4"/>
  </si>
  <si>
    <t>番号を記入</t>
    <rPh sb="0" eb="2">
      <t>バンゴウ</t>
    </rPh>
    <rPh sb="3" eb="5">
      <t>キニュウ</t>
    </rPh>
    <phoneticPr fontId="3"/>
  </si>
  <si>
    <r>
      <t xml:space="preserve">異 動 の 事 由
</t>
    </r>
    <r>
      <rPr>
        <sz val="6"/>
        <rFont val="ＭＳ ゴシック"/>
        <family val="3"/>
        <charset val="128"/>
      </rPr>
      <t>※事業主及び従業員の希望のみによる
普通徴収への切替はできません。</t>
    </r>
    <phoneticPr fontId="3"/>
  </si>
  <si>
    <t>６ 支払少額</t>
  </si>
  <si>
    <t>６ 支払少額</t>
    <phoneticPr fontId="3"/>
  </si>
  <si>
    <t>７ 支払不定期</t>
  </si>
  <si>
    <t>７ 支払不定期</t>
    <phoneticPr fontId="3"/>
  </si>
  <si>
    <t>８ その他</t>
  </si>
  <si>
    <t>８ その他</t>
    <phoneticPr fontId="3"/>
  </si>
  <si>
    <t>円</t>
    <rPh sb="0" eb="1">
      <t>エン</t>
    </rPh>
    <phoneticPr fontId="3"/>
  </si>
  <si>
    <t>１ 特別徴収継続(新しい勤務先で特別徴収を継続)</t>
  </si>
  <si>
    <t>２ 一括徴収(未徴収税額を一括徴収)</t>
  </si>
  <si>
    <t>３ 普通徴収(未徴収税額を本人が納付)</t>
  </si>
  <si>
    <r>
      <t>１ 転勤・転籍
２ 退職
３ 死亡
４ 休職
５ 長欠
６ 支払少額
７ 支払不定期
８ その他</t>
    </r>
    <r>
      <rPr>
        <sz val="5"/>
        <rFont val="ＭＳ 明朝"/>
        <family val="1"/>
        <charset val="128"/>
      </rPr>
      <t>(理由を下欄に記入)</t>
    </r>
  </si>
  <si>
    <t>１　異動年月日が1２月31日以前でかつ本人からの申出があったため。
２　異動年月日が1月1日以降でかつ特別徴収の継続の希望がないため。</t>
  </si>
  <si>
    <t>特別徴収の対象となっている従業員等（役員・パート等を含む）が、退職・転勤等により、特別徴収できなくなった場合に提出していただく届です。</t>
  </si>
  <si>
    <t>従業員を雇用した場合等で、新たに特別徴収の対象にされたい場合は、「特別徴収への切替申出書」を提出してください。</t>
  </si>
  <si>
    <t>従業員等の異動があった月の翌月10日までに提出してください。提出が遅れると、納入すべき金額の算定が正しく行われず、納入された額が不足で</t>
    <rPh sb="0" eb="4">
      <t>ジュウギョウイントウ</t>
    </rPh>
    <rPh sb="5" eb="7">
      <t>イドウ</t>
    </rPh>
    <rPh sb="11" eb="12">
      <t>ツキ</t>
    </rPh>
    <rPh sb="13" eb="15">
      <t>ヨクゲツ</t>
    </rPh>
    <rPh sb="17" eb="18">
      <t>ニチ</t>
    </rPh>
    <rPh sb="21" eb="23">
      <t>テイシュツ</t>
    </rPh>
    <rPh sb="30" eb="32">
      <t>テイシュツ</t>
    </rPh>
    <rPh sb="33" eb="34">
      <t>オク</t>
    </rPh>
    <rPh sb="38" eb="40">
      <t>ノウニュウ</t>
    </rPh>
    <rPh sb="43" eb="45">
      <t>キンガク</t>
    </rPh>
    <rPh sb="46" eb="48">
      <t>サンテイ</t>
    </rPh>
    <rPh sb="49" eb="50">
      <t>タダ</t>
    </rPh>
    <rPh sb="52" eb="53">
      <t>オコナ</t>
    </rPh>
    <rPh sb="57" eb="59">
      <t>ノウニュウ</t>
    </rPh>
    <rPh sb="62" eb="63">
      <t>ガク</t>
    </rPh>
    <rPh sb="64" eb="66">
      <t>フソク</t>
    </rPh>
    <phoneticPr fontId="3"/>
  </si>
  <si>
    <t>なお、「給与支払報告に係る届」については、概ね4月10日までに到着したものまでが、当初通知書に反映されます。それ以降に到着したものについ</t>
    <rPh sb="4" eb="6">
      <t>キュウヨ</t>
    </rPh>
    <rPh sb="6" eb="8">
      <t>シハライ</t>
    </rPh>
    <rPh sb="8" eb="10">
      <t>ホウコク</t>
    </rPh>
    <rPh sb="11" eb="12">
      <t>カカ</t>
    </rPh>
    <rPh sb="13" eb="14">
      <t>トド</t>
    </rPh>
    <rPh sb="21" eb="22">
      <t>オオム</t>
    </rPh>
    <rPh sb="24" eb="25">
      <t>ガツ</t>
    </rPh>
    <rPh sb="27" eb="28">
      <t>ニチ</t>
    </rPh>
    <rPh sb="31" eb="33">
      <t>トウチャク</t>
    </rPh>
    <rPh sb="41" eb="43">
      <t>トウショ</t>
    </rPh>
    <rPh sb="43" eb="45">
      <t>ツウチ</t>
    </rPh>
    <rPh sb="45" eb="46">
      <t>ショ</t>
    </rPh>
    <rPh sb="47" eb="49">
      <t>ハンエイ</t>
    </rPh>
    <phoneticPr fontId="3"/>
  </si>
  <si>
    <t>ては、当初通知書では特別徴収対象者として表示され、翌月以降に、削除する旨の変更通知書を送付します。</t>
  </si>
  <si>
    <t>⇒種別は「特別徴収に係る届」、年度は届いている税額通知の年度</t>
    <rPh sb="1" eb="3">
      <t>シュベツ</t>
    </rPh>
    <rPh sb="15" eb="17">
      <t>ネンド</t>
    </rPh>
    <rPh sb="18" eb="19">
      <t>トド</t>
    </rPh>
    <rPh sb="23" eb="25">
      <t>ゼイガク</t>
    </rPh>
    <rPh sb="25" eb="27">
      <t>ツウチ</t>
    </rPh>
    <rPh sb="28" eb="30">
      <t>ネンド</t>
    </rPh>
    <phoneticPr fontId="3"/>
  </si>
  <si>
    <t>⇒種別は「給与支払報告に係る届」、年度は提出した給与支払報告書の年度</t>
    <rPh sb="1" eb="3">
      <t>シュベツ</t>
    </rPh>
    <rPh sb="17" eb="19">
      <t>ネンド</t>
    </rPh>
    <rPh sb="20" eb="22">
      <t>テイシュツ</t>
    </rPh>
    <rPh sb="24" eb="31">
      <t>キュウホウ</t>
    </rPh>
    <rPh sb="32" eb="34">
      <t>ネンド</t>
    </rPh>
    <phoneticPr fontId="3"/>
  </si>
  <si>
    <t>⇒種別は「両年度に係る届」、年度は届いている税額通知の年度</t>
    <rPh sb="1" eb="3">
      <t>シュベツ</t>
    </rPh>
    <rPh sb="14" eb="16">
      <t>ネンド</t>
    </rPh>
    <rPh sb="17" eb="18">
      <t>トド</t>
    </rPh>
    <rPh sb="22" eb="24">
      <t>ゼイガク</t>
    </rPh>
    <rPh sb="24" eb="26">
      <t>ツウチ</t>
    </rPh>
    <rPh sb="27" eb="29">
      <t>ネンド</t>
    </rPh>
    <phoneticPr fontId="3"/>
  </si>
  <si>
    <t>※両年度に係る届の対象となる場合で、年の途中でお住まいの市町村が変わっている場合、</t>
  </si>
  <si>
    <t>　両方の市町村に届が必要ですので、提出漏れのないよう御注意ください。</t>
  </si>
  <si>
    <t>Ａ年度通知には載っておらず、Ｂ年度給報を特別徴収として提出された方が退職⇒②</t>
    <rPh sb="1" eb="3">
      <t>ネンド</t>
    </rPh>
    <rPh sb="3" eb="5">
      <t>ツウチ</t>
    </rPh>
    <rPh sb="7" eb="8">
      <t>ノ</t>
    </rPh>
    <rPh sb="15" eb="17">
      <t>ネンド</t>
    </rPh>
    <rPh sb="17" eb="19">
      <t>キュウホウ</t>
    </rPh>
    <rPh sb="20" eb="24">
      <t>トクチョウ</t>
    </rPh>
    <rPh sb="27" eb="29">
      <t>テイシュツ</t>
    </rPh>
    <rPh sb="32" eb="33">
      <t>カタ</t>
    </rPh>
    <rPh sb="34" eb="36">
      <t>タイショク</t>
    </rPh>
    <phoneticPr fontId="3"/>
  </si>
  <si>
    <t>Ａ年度通知に載っており、Ｂ年度給報を特別徴収として提出された方が退職⇒③</t>
    <rPh sb="1" eb="3">
      <t>ネンド</t>
    </rPh>
    <rPh sb="3" eb="5">
      <t>ツウチ</t>
    </rPh>
    <rPh sb="6" eb="7">
      <t>ノ</t>
    </rPh>
    <rPh sb="13" eb="15">
      <t>ネンド</t>
    </rPh>
    <rPh sb="15" eb="17">
      <t>キュウホウ</t>
    </rPh>
    <rPh sb="18" eb="22">
      <t>トクチョウ</t>
    </rPh>
    <rPh sb="25" eb="27">
      <t>テイシュツ</t>
    </rPh>
    <rPh sb="30" eb="31">
      <t>カタ</t>
    </rPh>
    <rPh sb="32" eb="34">
      <t>タイショク</t>
    </rPh>
    <phoneticPr fontId="3"/>
  </si>
  <si>
    <t>③の場合で、Ａ年中に住居を移している場合は、</t>
    <rPh sb="2" eb="4">
      <t>バアイ</t>
    </rPh>
    <rPh sb="7" eb="8">
      <t>ネン</t>
    </rPh>
    <rPh sb="8" eb="9">
      <t>チュウ</t>
    </rPh>
    <rPh sb="10" eb="12">
      <t>ジュウキョ</t>
    </rPh>
    <rPh sb="13" eb="14">
      <t>ウツ</t>
    </rPh>
    <rPh sb="18" eb="20">
      <t>バアイ</t>
    </rPh>
    <phoneticPr fontId="3"/>
  </si>
  <si>
    <t>月割額は、一般的には全体額と月数から計算できますので、年税額・開始月・徴収済月を記入すると、自動計算欄に、それらを基に計算した数字を</t>
    <rPh sb="0" eb="1">
      <t>ツキ</t>
    </rPh>
    <rPh sb="1" eb="2">
      <t>ワリ</t>
    </rPh>
    <rPh sb="2" eb="3">
      <t>ガク</t>
    </rPh>
    <rPh sb="5" eb="8">
      <t>イッパンテキ</t>
    </rPh>
    <rPh sb="10" eb="12">
      <t>ゼンタイ</t>
    </rPh>
    <rPh sb="12" eb="13">
      <t>ガク</t>
    </rPh>
    <rPh sb="14" eb="16">
      <t>ツキスウ</t>
    </rPh>
    <rPh sb="18" eb="20">
      <t>ケイサン</t>
    </rPh>
    <rPh sb="27" eb="30">
      <t>ネンゼイガク</t>
    </rPh>
    <rPh sb="31" eb="33">
      <t>カイシ</t>
    </rPh>
    <rPh sb="33" eb="34">
      <t>ツキ</t>
    </rPh>
    <rPh sb="35" eb="37">
      <t>チョウシュウ</t>
    </rPh>
    <rPh sb="37" eb="38">
      <t>ズミ</t>
    </rPh>
    <rPh sb="38" eb="39">
      <t>ツキ</t>
    </rPh>
    <rPh sb="40" eb="42">
      <t>キニュウ</t>
    </rPh>
    <rPh sb="46" eb="48">
      <t>ジドウ</t>
    </rPh>
    <rPh sb="48" eb="50">
      <t>ケイサン</t>
    </rPh>
    <rPh sb="50" eb="51">
      <t>ラン</t>
    </rPh>
    <rPh sb="57" eb="58">
      <t>モト</t>
    </rPh>
    <phoneticPr fontId="3"/>
  </si>
  <si>
    <t>表示します。ただし、年度途中で税額変更があった場合、月割額が自動計算どおりにならないことがありますので、その場合は、徴収済額の欄に、</t>
    <rPh sb="10" eb="12">
      <t>ネンド</t>
    </rPh>
    <rPh sb="12" eb="14">
      <t>トチュウ</t>
    </rPh>
    <rPh sb="15" eb="17">
      <t>ゼイガク</t>
    </rPh>
    <rPh sb="17" eb="19">
      <t>ヘンコウ</t>
    </rPh>
    <rPh sb="23" eb="24">
      <t>バ</t>
    </rPh>
    <rPh sb="24" eb="25">
      <t>ゴウ</t>
    </rPh>
    <rPh sb="26" eb="27">
      <t>ワリ</t>
    </rPh>
    <rPh sb="27" eb="28">
      <t>ガク</t>
    </rPh>
    <rPh sb="29" eb="31">
      <t>ジドウ</t>
    </rPh>
    <rPh sb="31" eb="33">
      <t>ケイサン</t>
    </rPh>
    <phoneticPr fontId="3"/>
  </si>
  <si>
    <t>実際に給与天引きされた額(予定含む)を記入してください。記入しない場合は、自動計算の数字が印字されます。</t>
    <rPh sb="28" eb="30">
      <t>キニュウ</t>
    </rPh>
    <rPh sb="33" eb="35">
      <t>バアイ</t>
    </rPh>
    <rPh sb="37" eb="39">
      <t>ジドウ</t>
    </rPh>
    <rPh sb="39" eb="41">
      <t>ケイサン</t>
    </rPh>
    <rPh sb="42" eb="44">
      <t>スウジ</t>
    </rPh>
    <rPh sb="45" eb="47">
      <t>インジ</t>
    </rPh>
    <phoneticPr fontId="3"/>
  </si>
  <si>
    <t>(例)いずれも、年税額50,000円(6月開始)、11月分まで徴収済ですが・・・</t>
    <rPh sb="1" eb="2">
      <t>レイ</t>
    </rPh>
    <rPh sb="8" eb="11">
      <t>ネンゼイガク</t>
    </rPh>
    <rPh sb="17" eb="18">
      <t>エン</t>
    </rPh>
    <rPh sb="20" eb="21">
      <t>ガツ</t>
    </rPh>
    <rPh sb="21" eb="23">
      <t>カイシ</t>
    </rPh>
    <rPh sb="27" eb="29">
      <t>ガツブン</t>
    </rPh>
    <rPh sb="31" eb="33">
      <t>チョウシュウ</t>
    </rPh>
    <rPh sb="33" eb="34">
      <t>ズミ</t>
    </rPh>
    <phoneticPr fontId="3"/>
  </si>
  <si>
    <t>(例1)年度当初から年税額が50,000円で、年度途中での変更がなかった場合</t>
    <rPh sb="1" eb="2">
      <t>レイ</t>
    </rPh>
    <rPh sb="4" eb="6">
      <t>ネンド</t>
    </rPh>
    <rPh sb="6" eb="8">
      <t>トウショ</t>
    </rPh>
    <rPh sb="10" eb="13">
      <t>ネンゼイガク</t>
    </rPh>
    <rPh sb="20" eb="21">
      <t>エン</t>
    </rPh>
    <rPh sb="23" eb="25">
      <t>ネンド</t>
    </rPh>
    <rPh sb="25" eb="27">
      <t>トチュウ</t>
    </rPh>
    <rPh sb="29" eb="31">
      <t>ヘンコウ</t>
    </rPh>
    <rPh sb="36" eb="38">
      <t>バアイ</t>
    </rPh>
    <phoneticPr fontId="3"/>
  </si>
  <si>
    <t>(例2)年度当初は年税額が70,000円だったが、10月に50,000円に減額となった場合</t>
    <rPh sb="1" eb="2">
      <t>レイ</t>
    </rPh>
    <rPh sb="4" eb="6">
      <t>ネンド</t>
    </rPh>
    <rPh sb="6" eb="8">
      <t>トウショ</t>
    </rPh>
    <rPh sb="9" eb="12">
      <t>ネンゼイガク</t>
    </rPh>
    <rPh sb="19" eb="20">
      <t>エン</t>
    </rPh>
    <rPh sb="27" eb="28">
      <t>ガツ</t>
    </rPh>
    <rPh sb="35" eb="36">
      <t>エン</t>
    </rPh>
    <rPh sb="37" eb="39">
      <t>ゲンガク</t>
    </rPh>
    <rPh sb="43" eb="45">
      <t>バアイ</t>
    </rPh>
    <phoneticPr fontId="3"/>
  </si>
  <si>
    <t>最終的な年税額は例1と同じですが、年度当初には税額が高く、月々多く徴収されていたので、徴収済額が多くなります。</t>
  </si>
  <si>
    <t>異動の時期と本人の意向等により、下の表を参考に、未徴収税額の徴収方法を決定してください。</t>
    <rPh sb="0" eb="2">
      <t>イドウ</t>
    </rPh>
    <rPh sb="3" eb="5">
      <t>ジキ</t>
    </rPh>
    <rPh sb="6" eb="8">
      <t>ホンニン</t>
    </rPh>
    <rPh sb="9" eb="11">
      <t>イコウ</t>
    </rPh>
    <rPh sb="11" eb="12">
      <t>トウ</t>
    </rPh>
    <rPh sb="16" eb="17">
      <t>シタ</t>
    </rPh>
    <rPh sb="18" eb="19">
      <t>ヒョウ</t>
    </rPh>
    <rPh sb="20" eb="22">
      <t>サンコウ</t>
    </rPh>
    <rPh sb="24" eb="27">
      <t>ミチョウシュウ</t>
    </rPh>
    <rPh sb="27" eb="29">
      <t>ゼイガク</t>
    </rPh>
    <rPh sb="30" eb="32">
      <t>チョウシュウ</t>
    </rPh>
    <rPh sb="32" eb="34">
      <t>ホウホウ</t>
    </rPh>
    <rPh sb="35" eb="37">
      <t>ケッテイ</t>
    </rPh>
    <phoneticPr fontId="3"/>
  </si>
  <si>
    <t>原則として一括徴収
ただし、給与や退職手当が少ない場合等、残税額を一括徴収できない場合は、普通徴収</t>
    <rPh sb="0" eb="2">
      <t>ゲンソク</t>
    </rPh>
    <rPh sb="5" eb="7">
      <t>イッカツ</t>
    </rPh>
    <rPh sb="7" eb="9">
      <t>チョウシュウ</t>
    </rPh>
    <rPh sb="14" eb="16">
      <t>キュウヨ</t>
    </rPh>
    <rPh sb="17" eb="19">
      <t>タイショク</t>
    </rPh>
    <rPh sb="19" eb="21">
      <t>テアテ</t>
    </rPh>
    <rPh sb="22" eb="23">
      <t>スク</t>
    </rPh>
    <rPh sb="25" eb="28">
      <t>バアイトウ</t>
    </rPh>
    <rPh sb="29" eb="30">
      <t>ザン</t>
    </rPh>
    <rPh sb="30" eb="31">
      <t>ゼイ</t>
    </rPh>
    <rPh sb="31" eb="32">
      <t>ガク</t>
    </rPh>
    <rPh sb="33" eb="35">
      <t>イッカツ</t>
    </rPh>
    <rPh sb="35" eb="37">
      <t>チョウシュウ</t>
    </rPh>
    <rPh sb="41" eb="43">
      <t>バアイ</t>
    </rPh>
    <rPh sb="45" eb="49">
      <t>フチョウ</t>
    </rPh>
    <phoneticPr fontId="3"/>
  </si>
  <si>
    <t>（※）特別徴収継続の場合、新しい勤務先の担当者に連絡し、新しい勤務先で何月から徴収を開始できるか確認のうえ記入してください。</t>
    <rPh sb="3" eb="7">
      <t>トクチョウ</t>
    </rPh>
    <rPh sb="7" eb="9">
      <t>ケイゾク</t>
    </rPh>
    <rPh sb="10" eb="12">
      <t>バアイ</t>
    </rPh>
    <rPh sb="13" eb="14">
      <t>アタラ</t>
    </rPh>
    <rPh sb="16" eb="19">
      <t>キンムサキ</t>
    </rPh>
    <rPh sb="20" eb="23">
      <t>タントウシャ</t>
    </rPh>
    <rPh sb="24" eb="26">
      <t>レンラク</t>
    </rPh>
    <rPh sb="35" eb="37">
      <t>ナンガツ</t>
    </rPh>
    <rPh sb="39" eb="41">
      <t>チョウシュウ</t>
    </rPh>
    <rPh sb="42" eb="44">
      <t>カイシ</t>
    </rPh>
    <rPh sb="48" eb="50">
      <t>カクニン</t>
    </rPh>
    <phoneticPr fontId="3"/>
  </si>
  <si>
    <t>　　　開始月を記入すると、月割額が表示されますので、新しい勤務先の担当者に金額をお伝えください。</t>
  </si>
  <si>
    <t>新しい勤務先に確認がとれない場合は、普通徴収として届けてください。また、新しい勤務先から申し出があれば、特別徴収への切替えが</t>
    <rPh sb="0" eb="1">
      <t>アタラ</t>
    </rPh>
    <rPh sb="3" eb="6">
      <t>キンムサキ</t>
    </rPh>
    <rPh sb="7" eb="9">
      <t>カクニン</t>
    </rPh>
    <rPh sb="14" eb="16">
      <t>バアイ</t>
    </rPh>
    <rPh sb="18" eb="22">
      <t>フチョウ</t>
    </rPh>
    <rPh sb="25" eb="26">
      <t>トド</t>
    </rPh>
    <rPh sb="36" eb="37">
      <t>アタラ</t>
    </rPh>
    <rPh sb="39" eb="41">
      <t>キンム</t>
    </rPh>
    <rPh sb="41" eb="42">
      <t>サキ</t>
    </rPh>
    <rPh sb="44" eb="45">
      <t>モウ</t>
    </rPh>
    <rPh sb="46" eb="47">
      <t>デ</t>
    </rPh>
    <rPh sb="52" eb="56">
      <t>トクチョウ</t>
    </rPh>
    <rPh sb="58" eb="59">
      <t>キ</t>
    </rPh>
    <rPh sb="59" eb="60">
      <t>カ</t>
    </rPh>
    <phoneticPr fontId="3"/>
  </si>
  <si>
    <t>できることがありますので、本人から新しい勤務先へその旨を申し出ていただくようお伝えください。</t>
    <rPh sb="17" eb="18">
      <t>アタラ</t>
    </rPh>
    <rPh sb="20" eb="22">
      <t>キンム</t>
    </rPh>
    <rPh sb="22" eb="23">
      <t>サキ</t>
    </rPh>
    <phoneticPr fontId="3"/>
  </si>
  <si>
    <t>①特別徴収継続の場合（給与所得者が、新しい勤務先を希望する場合に記入してください）</t>
    <rPh sb="1" eb="5">
      <t>トクチョウ</t>
    </rPh>
    <rPh sb="5" eb="7">
      <t>ケイゾク</t>
    </rPh>
    <rPh sb="8" eb="10">
      <t>バアイ</t>
    </rPh>
    <rPh sb="11" eb="13">
      <t>キュウヨ</t>
    </rPh>
    <rPh sb="13" eb="15">
      <t>ショトク</t>
    </rPh>
    <rPh sb="15" eb="16">
      <t>シャ</t>
    </rPh>
    <rPh sb="18" eb="19">
      <t>アタラ</t>
    </rPh>
    <rPh sb="21" eb="24">
      <t>キンムサキ</t>
    </rPh>
    <rPh sb="25" eb="27">
      <t>キボウ</t>
    </rPh>
    <rPh sb="29" eb="31">
      <t>バアイ</t>
    </rPh>
    <rPh sb="32" eb="34">
      <t>キニュウ</t>
    </rPh>
    <phoneticPr fontId="2"/>
  </si>
  <si>
    <t>開始月は、新しい勤務先で徴収可能な月を、新しい勤務先の担当者に確認のうえ記入してください。
開始月を記入すると、月割額が表示されますので、新しい勤務先の担当者に金額をお伝えください。</t>
    <rPh sb="31" eb="33">
      <t>カクニン</t>
    </rPh>
    <rPh sb="57" eb="58">
      <t>ワリ</t>
    </rPh>
    <rPh sb="60" eb="62">
      <t>ヒョウジ</t>
    </rPh>
    <phoneticPr fontId="3"/>
  </si>
  <si>
    <t>③普通徴収の場合（①・②に該当しない場合に記入してください）　※異動年月日が1月1日以降の場合は、原則、一括徴収してください。</t>
    <rPh sb="1" eb="5">
      <t>フチョウ</t>
    </rPh>
    <rPh sb="6" eb="8">
      <t>バアイ</t>
    </rPh>
    <rPh sb="13" eb="15">
      <t>ガイトウ</t>
    </rPh>
    <rPh sb="18" eb="20">
      <t>バアイ</t>
    </rPh>
    <rPh sb="21" eb="23">
      <t>キニュウ</t>
    </rPh>
    <rPh sb="32" eb="34">
      <t>イドウ</t>
    </rPh>
    <rPh sb="34" eb="37">
      <t>ネンガッピ</t>
    </rPh>
    <rPh sb="39" eb="40">
      <t>ガツ</t>
    </rPh>
    <rPh sb="41" eb="42">
      <t>ニチ</t>
    </rPh>
    <rPh sb="42" eb="44">
      <t>イコウ</t>
    </rPh>
    <rPh sb="45" eb="47">
      <t>バアイ</t>
    </rPh>
    <rPh sb="49" eb="51">
      <t>ゲンソク</t>
    </rPh>
    <rPh sb="52" eb="54">
      <t>イッカツ</t>
    </rPh>
    <rPh sb="54" eb="56">
      <t>チョウシュウ</t>
    </rPh>
    <phoneticPr fontId="2"/>
  </si>
  <si>
    <t>　①　特別徴収継続の場合（給与所得者が、新しい勤務先で特別徴収を希望する場合に記入してください。）</t>
    <rPh sb="3" eb="7">
      <t>トクベツチョウシュウ</t>
    </rPh>
    <rPh sb="7" eb="9">
      <t>ケイゾク</t>
    </rPh>
    <rPh sb="10" eb="12">
      <t>バアイ</t>
    </rPh>
    <rPh sb="13" eb="15">
      <t>キュウヨ</t>
    </rPh>
    <rPh sb="15" eb="17">
      <t>ショトク</t>
    </rPh>
    <rPh sb="17" eb="18">
      <t>シャ</t>
    </rPh>
    <rPh sb="20" eb="21">
      <t>アタラ</t>
    </rPh>
    <rPh sb="23" eb="26">
      <t>キンムサキ</t>
    </rPh>
    <rPh sb="27" eb="29">
      <t>トクベツ</t>
    </rPh>
    <rPh sb="29" eb="31">
      <t>チョウシュウ</t>
    </rPh>
    <rPh sb="32" eb="34">
      <t>キボウ</t>
    </rPh>
    <rPh sb="36" eb="38">
      <t>バアイ</t>
    </rPh>
    <rPh sb="39" eb="41">
      <t>キニュウ</t>
    </rPh>
    <phoneticPr fontId="4"/>
  </si>
  <si>
    <t>新しい勤務先（左記担当者）へは、</t>
  </si>
  <si>
    <t>を徴収し、納入するよう連絡済です。</t>
  </si>
  <si>
    <t>異動年月日が1月1日～4月30日の場合は、原則、一括徴収してください。
１　異動年月日が6月1日～12月31日でかつ本人からの申出がないため。
２　異動年月日が1月1日～4月30日でかつ給与及び退職手当等から未徴収税額(ウ)を一括徴収できないため。
３　死亡による退職のため。</t>
  </si>
  <si>
    <t>１　本書は、特別徴収の（個人の市町村民税・道府県民税（住民税）を給与差引きしている又は特別徴収の給与
　　支払報告書を提出した）従業員等が、異動（退職・転勤等）した場合にご提出いただく用紙です。
　　提出期限は、該当の従業員等の異動があった日の翌月10日までです。
　　従業員等の住所変更のみの場合は、提出不要です。
２　太線枠内を記入し、ご提出ください。
３　本書とは別に、翌年の1月31日（土日の場合は、2月第1月曜日）までに給与支払報告書（個人別明細書及び
　　総括表）を提出してください。
４　給与所得者本人が国外に出国されるなどの場合は、納税管理人の届出が必要となります。詳しくは、市町村
　　へお問い合わせください。</t>
    <rPh sb="251" eb="253">
      <t>キュウヨ</t>
    </rPh>
    <rPh sb="253" eb="255">
      <t>ショトク</t>
    </rPh>
    <rPh sb="255" eb="256">
      <t>シャ</t>
    </rPh>
    <rPh sb="256" eb="258">
      <t>ホンニン</t>
    </rPh>
    <rPh sb="259" eb="261">
      <t>コクガイ</t>
    </rPh>
    <rPh sb="262" eb="264">
      <t>シュッコク</t>
    </rPh>
    <rPh sb="270" eb="272">
      <t>バアイ</t>
    </rPh>
    <rPh sb="274" eb="276">
      <t>ノウゼイ</t>
    </rPh>
    <rPh sb="276" eb="279">
      <t>カンリニン</t>
    </rPh>
    <rPh sb="280" eb="282">
      <t>トドケデ</t>
    </rPh>
    <rPh sb="283" eb="285">
      <t>ヒツヨウ</t>
    </rPh>
    <rPh sb="291" eb="292">
      <t>クワ</t>
    </rPh>
    <rPh sb="296" eb="299">
      <t>シチョウソン</t>
    </rPh>
    <rPh sb="304" eb="305">
      <t>ト</t>
    </rPh>
    <rPh sb="306" eb="307">
      <t>ア</t>
    </rPh>
    <phoneticPr fontId="4"/>
  </si>
  <si>
    <t>京都市HP
2023.5</t>
    <rPh sb="0" eb="3">
      <t>キョウトシ</t>
    </rPh>
    <phoneticPr fontId="3"/>
  </si>
  <si>
    <t>法人諸税室（特別徴収担当）　　　　　　　宛</t>
    <rPh sb="0" eb="2">
      <t>ホウジン</t>
    </rPh>
    <rPh sb="2" eb="4">
      <t>ショゼイ</t>
    </rPh>
    <rPh sb="4" eb="5">
      <t>シツ</t>
    </rPh>
    <rPh sb="6" eb="10">
      <t>トクチョウ</t>
    </rPh>
    <rPh sb="10" eb="12">
      <t>タントウ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</si>
</sst>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0;;[Red]&quot;全&quot;&quot;額&quot;&quot;未&quot;&quot;徴&quot;&quot;収&quot;"/>
    <numFmt numFmtId="177" formatCode="#,##0;;"/>
    <numFmt numFmtId="178" formatCode="0000\ 0000\ 0000"/>
    <numFmt numFmtId="179" formatCode="0;;"/>
    <numFmt numFmtId="180" formatCode="#,##0;\-#,##0;"/>
  </numFmts>
  <fonts count="57">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6"/>
      <name val="ＭＳ Ｐゴシック"/>
      <family val="3"/>
      <charset val="128"/>
    </font>
    <font>
      <sz val="10"/>
      <name val="ＭＳ 明朝"/>
      <family val="1"/>
      <charset val="128"/>
    </font>
    <font>
      <sz val="9"/>
      <name val="ＭＳ 明朝"/>
      <family val="1"/>
      <charset val="128"/>
    </font>
    <font>
      <sz val="6"/>
      <name val="游ゴシック"/>
      <family val="3"/>
      <charset val="128"/>
      <scheme val="minor"/>
    </font>
    <font>
      <sz val="9"/>
      <color rgb="FF000000"/>
      <name val="Meiryo UI"/>
      <family val="3"/>
      <charset val="128"/>
    </font>
    <font>
      <sz val="11"/>
      <color theme="1"/>
      <name val="ＭＳ ゴシック"/>
      <family val="3"/>
      <charset val="128"/>
    </font>
    <font>
      <sz val="1"/>
      <color theme="9" tint="0.79998168889431442"/>
      <name val="ＭＳ ゴシック"/>
      <family val="3"/>
      <charset val="128"/>
    </font>
    <font>
      <sz val="11"/>
      <color theme="4" tint="-0.499984740745262"/>
      <name val="ＭＳ ゴシック"/>
      <family val="3"/>
      <charset val="128"/>
    </font>
    <font>
      <sz val="11"/>
      <color theme="0" tint="-0.249977111117893"/>
      <name val="ＭＳ ゴシック"/>
      <family val="3"/>
      <charset val="128"/>
    </font>
    <font>
      <sz val="11"/>
      <name val="ＭＳ ゴシック"/>
      <family val="3"/>
      <charset val="128"/>
    </font>
    <font>
      <b/>
      <sz val="11"/>
      <color theme="1"/>
      <name val="ＭＳ ゴシック"/>
      <family val="3"/>
      <charset val="128"/>
    </font>
    <font>
      <sz val="11"/>
      <name val="ＭＳ Ｐゴシック"/>
      <family val="2"/>
      <charset val="128"/>
    </font>
    <font>
      <b/>
      <sz val="12"/>
      <name val="ＭＳ 明朝"/>
      <family val="1"/>
      <charset val="128"/>
    </font>
    <font>
      <sz val="12"/>
      <name val="ＭＳ 明朝"/>
      <family val="1"/>
      <charset val="128"/>
    </font>
    <font>
      <sz val="8"/>
      <name val="ＭＳ ゴシック"/>
      <family val="3"/>
      <charset val="128"/>
    </font>
    <font>
      <sz val="8"/>
      <name val="ＭＳ 明朝"/>
      <family val="1"/>
      <charset val="128"/>
    </font>
    <font>
      <b/>
      <sz val="16"/>
      <name val="ＭＳ 明朝"/>
      <family val="1"/>
      <charset val="128"/>
    </font>
    <font>
      <sz val="11"/>
      <name val="ＭＳ 明朝"/>
      <family val="1"/>
      <charset val="128"/>
    </font>
    <font>
      <b/>
      <sz val="13"/>
      <name val="ＭＳ 明朝"/>
      <family val="1"/>
      <charset val="128"/>
    </font>
    <font>
      <sz val="11"/>
      <name val="HGPｺﾞｼｯｸE"/>
      <family val="3"/>
      <charset val="128"/>
    </font>
    <font>
      <sz val="14"/>
      <name val="HGPｺﾞｼｯｸE"/>
      <family val="3"/>
      <charset val="128"/>
    </font>
    <font>
      <sz val="10"/>
      <name val="HGｺﾞｼｯｸE"/>
      <family val="3"/>
      <charset val="128"/>
    </font>
    <font>
      <b/>
      <sz val="12"/>
      <name val="HG正楷書体-PRO"/>
      <family val="1"/>
      <charset val="128"/>
    </font>
    <font>
      <sz val="12"/>
      <name val="ＭＳ ゴシック"/>
      <family val="3"/>
      <charset val="128"/>
    </font>
    <font>
      <sz val="7"/>
      <name val="ＭＳ ゴシック"/>
      <family val="3"/>
      <charset val="128"/>
    </font>
    <font>
      <sz val="12"/>
      <name val="HG正楷書体-PRO"/>
      <family val="1"/>
      <charset val="128"/>
    </font>
    <font>
      <b/>
      <sz val="11"/>
      <name val="HG正楷書体-PRO"/>
      <family val="4"/>
      <charset val="128"/>
    </font>
    <font>
      <sz val="9"/>
      <name val="HGｺﾞｼｯｸE"/>
      <family val="3"/>
      <charset val="128"/>
    </font>
    <font>
      <sz val="12"/>
      <name val="HGｺﾞｼｯｸE"/>
      <family val="3"/>
      <charset val="128"/>
    </font>
    <font>
      <b/>
      <sz val="8"/>
      <name val="ＭＳ 明朝"/>
      <family val="1"/>
      <charset val="128"/>
    </font>
    <font>
      <sz val="8.5"/>
      <name val="ＭＳ 明朝"/>
      <family val="1"/>
      <charset val="128"/>
    </font>
    <font>
      <b/>
      <sz val="10"/>
      <name val="ＭＳ ゴシック"/>
      <family val="3"/>
      <charset val="128"/>
    </font>
    <font>
      <sz val="9"/>
      <name val="ＭＳ ゴシック"/>
      <family val="3"/>
      <charset val="128"/>
    </font>
    <font>
      <b/>
      <sz val="12"/>
      <name val="ＭＳ ゴシック"/>
      <family val="3"/>
      <charset val="128"/>
    </font>
    <font>
      <b/>
      <sz val="14"/>
      <name val="ＭＳ 明朝"/>
      <family val="1"/>
      <charset val="128"/>
    </font>
    <font>
      <b/>
      <sz val="11"/>
      <name val="ＭＳ ゴシック"/>
      <family val="3"/>
      <charset val="128"/>
    </font>
    <font>
      <sz val="10"/>
      <name val="ＭＳ ゴシック"/>
      <family val="3"/>
      <charset val="128"/>
    </font>
    <font>
      <b/>
      <sz val="14"/>
      <name val="ＭＳ ゴシック"/>
      <family val="3"/>
      <charset val="128"/>
    </font>
    <font>
      <sz val="16"/>
      <name val="ＭＳ ゴシック"/>
      <family val="3"/>
      <charset val="128"/>
    </font>
    <font>
      <sz val="14"/>
      <name val="ＭＳ ゴシック"/>
      <family val="3"/>
      <charset val="128"/>
    </font>
    <font>
      <sz val="10"/>
      <color rgb="FFFF0000"/>
      <name val="ＭＳ ゴシック"/>
      <family val="3"/>
      <charset val="128"/>
    </font>
    <font>
      <sz val="9"/>
      <color rgb="FFFF0000"/>
      <name val="ＭＳ ゴシック"/>
      <family val="3"/>
      <charset val="128"/>
    </font>
    <font>
      <b/>
      <sz val="11"/>
      <color rgb="FFFF0000"/>
      <name val="ＭＳ ゴシック"/>
      <family val="3"/>
      <charset val="128"/>
    </font>
    <font>
      <sz val="28"/>
      <color theme="1"/>
      <name val="ＭＳ ゴシック"/>
      <family val="3"/>
      <charset val="128"/>
    </font>
    <font>
      <sz val="6"/>
      <color theme="1"/>
      <name val="ＭＳ ゴシック"/>
      <family val="3"/>
      <charset val="128"/>
    </font>
    <font>
      <sz val="11"/>
      <color theme="5" tint="-0.249977111117893"/>
      <name val="ＭＳ ゴシック"/>
      <family val="3"/>
      <charset val="128"/>
    </font>
    <font>
      <sz val="5"/>
      <name val="ＭＳ 明朝"/>
      <family val="1"/>
      <charset val="128"/>
    </font>
    <font>
      <sz val="6"/>
      <name val="ＭＳ 明朝"/>
      <family val="1"/>
      <charset val="128"/>
    </font>
    <font>
      <sz val="4"/>
      <name val="ＭＳ 明朝"/>
      <family val="1"/>
      <charset val="128"/>
    </font>
    <font>
      <sz val="6"/>
      <name val="ＭＳ ゴシック"/>
      <family val="3"/>
      <charset val="128"/>
    </font>
    <font>
      <sz val="9"/>
      <name val="ＭＳ 明朝"/>
      <family val="3"/>
      <charset val="128"/>
    </font>
    <font>
      <sz val="12"/>
      <color theme="1"/>
      <name val="ＭＳ ゴシック"/>
      <family val="3"/>
      <charset val="128"/>
    </font>
    <font>
      <sz val="8"/>
      <name val="HGｺﾞｼｯｸE"/>
      <family val="3"/>
      <charset val="128"/>
    </font>
  </fonts>
  <fills count="19">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rgb="FFFEF2EC"/>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F8F5"/>
        <bgColor indexed="64"/>
      </patternFill>
    </fill>
    <fill>
      <patternFill patternType="solid">
        <fgColor rgb="FFFDEFE7"/>
        <bgColor indexed="64"/>
      </patternFill>
    </fill>
    <fill>
      <patternFill patternType="solid">
        <fgColor theme="8" tint="0.3999450666829432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59999389629810485"/>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right style="thick">
        <color theme="1" tint="0.24994659260841701"/>
      </right>
      <top/>
      <bottom/>
      <diagonal/>
    </border>
    <border>
      <left/>
      <right style="hair">
        <color indexed="64"/>
      </right>
      <top/>
      <bottom/>
      <diagonal/>
    </border>
    <border>
      <left style="hair">
        <color indexed="64"/>
      </left>
      <right/>
      <top/>
      <bottom/>
      <diagonal/>
    </border>
    <border>
      <left style="thin">
        <color theme="1" tint="0.24994659260841701"/>
      </left>
      <right/>
      <top/>
      <bottom/>
      <diagonal/>
    </border>
    <border>
      <left/>
      <right style="thin">
        <color theme="1" tint="0.24994659260841701"/>
      </right>
      <top/>
      <bottom/>
      <diagonal/>
    </border>
    <border>
      <left style="hair">
        <color indexed="64"/>
      </left>
      <right/>
      <top/>
      <bottom style="hair">
        <color indexed="64"/>
      </bottom>
      <diagonal/>
    </border>
    <border>
      <left/>
      <right/>
      <top/>
      <bottom style="hair">
        <color indexed="64"/>
      </bottom>
      <diagonal/>
    </border>
    <border>
      <left/>
      <right style="thin">
        <color theme="1" tint="0.24994659260841701"/>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theme="1" tint="0.24994659260841701"/>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style="thin">
        <color theme="1" tint="0.24994659260841701"/>
      </left>
      <right/>
      <top style="hair">
        <color indexed="64"/>
      </top>
      <bottom/>
      <diagonal/>
    </border>
    <border>
      <left/>
      <right/>
      <top style="thick">
        <color theme="1" tint="0.24994659260841701"/>
      </top>
      <bottom/>
      <diagonal/>
    </border>
    <border>
      <left style="thick">
        <color theme="1" tint="0.24994659260841701"/>
      </left>
      <right/>
      <top style="hair">
        <color indexed="64"/>
      </top>
      <bottom/>
      <diagonal/>
    </border>
    <border>
      <left/>
      <right style="thick">
        <color theme="1" tint="0.24994659260841701"/>
      </right>
      <top style="hair">
        <color indexed="64"/>
      </top>
      <bottom/>
      <diagonal/>
    </border>
    <border>
      <left style="thick">
        <color theme="1" tint="0.24994659260841701"/>
      </left>
      <right/>
      <top/>
      <bottom/>
      <diagonal/>
    </border>
    <border>
      <left/>
      <right/>
      <top/>
      <bottom style="thick">
        <color theme="1" tint="0.24994659260841701"/>
      </bottom>
      <diagonal/>
    </border>
    <border>
      <left/>
      <right style="thick">
        <color theme="1" tint="0.24994659260841701"/>
      </right>
      <top/>
      <bottom style="thick">
        <color theme="1" tint="0.2499465926084170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thin">
        <color auto="1"/>
      </top>
      <bottom style="hair">
        <color indexed="64"/>
      </bottom>
      <diagonal/>
    </border>
    <border>
      <left style="hair">
        <color indexed="64"/>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bottom style="thin">
        <color auto="1"/>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auto="1"/>
      </top>
      <bottom style="hair">
        <color indexed="64"/>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thin">
        <color indexed="64"/>
      </right>
      <top style="hair">
        <color indexed="64"/>
      </top>
      <bottom/>
      <diagonal/>
    </border>
    <border>
      <left style="thick">
        <color auto="1"/>
      </left>
      <right/>
      <top/>
      <bottom/>
      <diagonal/>
    </border>
    <border>
      <left style="hair">
        <color indexed="64"/>
      </left>
      <right style="hair">
        <color indexed="64"/>
      </right>
      <top/>
      <bottom/>
      <diagonal/>
    </border>
    <border>
      <left style="hair">
        <color indexed="64"/>
      </left>
      <right style="thin">
        <color indexed="64"/>
      </right>
      <top/>
      <bottom/>
      <diagonal/>
    </border>
    <border>
      <left style="thin">
        <color theme="1" tint="0.24994659260841701"/>
      </left>
      <right style="thin">
        <color theme="1" tint="0.24994659260841701"/>
      </right>
      <top/>
      <bottom/>
      <diagonal/>
    </border>
    <border>
      <left style="thin">
        <color theme="1" tint="0.24994659260841701"/>
      </left>
      <right style="hair">
        <color indexed="64"/>
      </right>
      <top/>
      <bottom/>
      <diagonal/>
    </border>
    <border>
      <left style="hair">
        <color indexed="64"/>
      </left>
      <right style="thin">
        <color theme="1" tint="0.24994659260841701"/>
      </right>
      <top/>
      <bottom/>
      <diagonal/>
    </border>
    <border>
      <left style="hair">
        <color indexed="64"/>
      </left>
      <right style="thin">
        <color theme="1" tint="0.24994659260841701"/>
      </right>
      <top style="hair">
        <color indexed="64"/>
      </top>
      <bottom/>
      <diagonal/>
    </border>
    <border>
      <left style="thick">
        <color theme="1" tint="0.24994659260841701"/>
      </left>
      <right/>
      <top/>
      <bottom style="thick">
        <color theme="1" tint="0.24994659260841701"/>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ck">
        <color auto="1"/>
      </right>
      <top/>
      <bottom/>
      <diagonal/>
    </border>
    <border>
      <left style="medium">
        <color theme="5" tint="-0.24994659260841701"/>
      </left>
      <right/>
      <top style="thin">
        <color indexed="64"/>
      </top>
      <bottom style="hair">
        <color auto="1"/>
      </bottom>
      <diagonal/>
    </border>
    <border>
      <left/>
      <right style="hair">
        <color indexed="64"/>
      </right>
      <top style="thin">
        <color indexed="64"/>
      </top>
      <bottom/>
      <diagonal/>
    </border>
    <border>
      <left style="thick">
        <color theme="1" tint="0.24994659260841701"/>
      </left>
      <right/>
      <top style="thick">
        <color theme="1" tint="0.24994659260841701"/>
      </top>
      <bottom style="hair">
        <color theme="1" tint="0.24994659260841701"/>
      </bottom>
      <diagonal/>
    </border>
    <border>
      <left/>
      <right/>
      <top style="thick">
        <color theme="1" tint="0.24994659260841701"/>
      </top>
      <bottom style="hair">
        <color theme="1" tint="0.24994659260841701"/>
      </bottom>
      <diagonal/>
    </border>
    <border>
      <left/>
      <right style="thick">
        <color theme="1" tint="0.24994659260841701"/>
      </right>
      <top style="thick">
        <color theme="1" tint="0.24994659260841701"/>
      </top>
      <bottom style="hair">
        <color theme="1" tint="0.24994659260841701"/>
      </bottom>
      <diagonal/>
    </border>
    <border>
      <left style="hair">
        <color indexed="64"/>
      </left>
      <right/>
      <top style="thin">
        <color indexed="64"/>
      </top>
      <bottom/>
      <diagonal/>
    </border>
    <border>
      <left style="medium">
        <color theme="5" tint="-0.24994659260841701"/>
      </left>
      <right/>
      <top style="medium">
        <color theme="5" tint="-0.24994659260841701"/>
      </top>
      <bottom style="medium">
        <color theme="5" tint="-0.24994659260841701"/>
      </bottom>
      <diagonal/>
    </border>
    <border>
      <left/>
      <right/>
      <top style="medium">
        <color theme="5" tint="-0.24994659260841701"/>
      </top>
      <bottom style="medium">
        <color theme="5" tint="-0.24994659260841701"/>
      </bottom>
      <diagonal/>
    </border>
    <border>
      <left/>
      <right style="thin">
        <color indexed="64"/>
      </right>
      <top style="medium">
        <color theme="5" tint="-0.24994659260841701"/>
      </top>
      <bottom style="medium">
        <color theme="5" tint="-0.24994659260841701"/>
      </bottom>
      <diagonal/>
    </border>
    <border>
      <left style="hair">
        <color indexed="64"/>
      </left>
      <right style="thin">
        <color indexed="64"/>
      </right>
      <top style="thin">
        <color indexed="64"/>
      </top>
      <bottom/>
      <diagonal/>
    </border>
    <border>
      <left/>
      <right/>
      <top style="hair">
        <color theme="1" tint="0.24994659260841701"/>
      </top>
      <bottom/>
      <diagonal/>
    </border>
    <border>
      <left/>
      <right style="thick">
        <color theme="1" tint="0.24994659260841701"/>
      </right>
      <top style="hair">
        <color theme="1" tint="0.24994659260841701"/>
      </top>
      <bottom/>
      <diagonal/>
    </border>
    <border>
      <left style="hair">
        <color indexed="64"/>
      </left>
      <right/>
      <top style="hair">
        <color theme="1" tint="0.24994659260841701"/>
      </top>
      <bottom/>
      <diagonal/>
    </border>
    <border>
      <left/>
      <right style="thin">
        <color indexed="64"/>
      </right>
      <top style="hair">
        <color theme="1" tint="0.24994659260841701"/>
      </top>
      <bottom/>
      <diagonal/>
    </border>
    <border diagonalDown="1">
      <left/>
      <right/>
      <top/>
      <bottom style="thin">
        <color indexed="64"/>
      </bottom>
      <diagonal style="thin">
        <color indexed="64"/>
      </diagonal>
    </border>
    <border diagonalUp="1">
      <left/>
      <right/>
      <top style="thin">
        <color indexed="64"/>
      </top>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theme="5" tint="-0.24994659260841701"/>
      </left>
      <right/>
      <top style="hair">
        <color auto="1"/>
      </top>
      <bottom style="thin">
        <color indexed="64"/>
      </bottom>
      <diagonal/>
    </border>
    <border>
      <left style="thin">
        <color indexed="64"/>
      </left>
      <right/>
      <top style="thin">
        <color auto="1"/>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right style="medium">
        <color theme="5" tint="-0.24994659260841701"/>
      </right>
      <top style="thin">
        <color auto="1"/>
      </top>
      <bottom style="hair">
        <color indexed="64"/>
      </bottom>
      <diagonal/>
    </border>
    <border>
      <left/>
      <right style="medium">
        <color theme="5" tint="-0.24994659260841701"/>
      </right>
      <top style="hair">
        <color indexed="64"/>
      </top>
      <bottom style="thin">
        <color indexed="64"/>
      </bottom>
      <diagonal/>
    </border>
    <border>
      <left style="hair">
        <color indexed="64"/>
      </left>
      <right/>
      <top style="medium">
        <color theme="5" tint="-0.24994659260841701"/>
      </top>
      <bottom style="thin">
        <color indexed="64"/>
      </bottom>
      <diagonal/>
    </border>
    <border>
      <left/>
      <right style="hair">
        <color indexed="64"/>
      </right>
      <top style="medium">
        <color theme="5" tint="-0.24994659260841701"/>
      </top>
      <bottom style="thin">
        <color indexed="64"/>
      </bottom>
      <diagonal/>
    </border>
    <border>
      <left style="thin">
        <color indexed="64"/>
      </left>
      <right/>
      <top style="medium">
        <color theme="5" tint="-0.24994659260841701"/>
      </top>
      <bottom style="medium">
        <color theme="5" tint="-0.24994659260841701"/>
      </bottom>
      <diagonal/>
    </border>
    <border>
      <left/>
      <right style="medium">
        <color theme="5" tint="-0.24994659260841701"/>
      </right>
      <top style="medium">
        <color theme="5" tint="-0.24994659260841701"/>
      </top>
      <bottom style="medium">
        <color theme="5" tint="-0.24994659260841701"/>
      </bottom>
      <diagonal/>
    </border>
    <border>
      <left style="medium">
        <color theme="5" tint="-0.24994659260841701"/>
      </left>
      <right/>
      <top style="medium">
        <color theme="5" tint="-0.24994659260841701"/>
      </top>
      <bottom style="thin">
        <color indexed="64"/>
      </bottom>
      <diagonal/>
    </border>
    <border>
      <left/>
      <right/>
      <top style="medium">
        <color theme="5" tint="-0.24994659260841701"/>
      </top>
      <bottom style="thin">
        <color indexed="64"/>
      </bottom>
      <diagonal/>
    </border>
    <border>
      <left/>
      <right style="medium">
        <color theme="5" tint="-0.24994659260841701"/>
      </right>
      <top style="medium">
        <color theme="5"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auto="1"/>
      </left>
      <right/>
      <top style="thick">
        <color auto="1"/>
      </top>
      <bottom/>
      <diagonal/>
    </border>
    <border>
      <left style="hair">
        <color indexed="64"/>
      </left>
      <right/>
      <top style="thick">
        <color auto="1"/>
      </top>
      <bottom/>
      <diagonal/>
    </border>
    <border>
      <left/>
      <right/>
      <top style="thick">
        <color auto="1"/>
      </top>
      <bottom/>
      <diagonal/>
    </border>
    <border>
      <left style="hair">
        <color indexed="64"/>
      </left>
      <right style="hair">
        <color indexed="64"/>
      </right>
      <top style="thick">
        <color auto="1"/>
      </top>
      <bottom/>
      <diagonal/>
    </border>
    <border>
      <left style="hair">
        <color indexed="64"/>
      </left>
      <right/>
      <top style="thick">
        <color auto="1"/>
      </top>
      <bottom style="hair">
        <color indexed="64"/>
      </bottom>
      <diagonal/>
    </border>
    <border>
      <left/>
      <right/>
      <top style="thick">
        <color auto="1"/>
      </top>
      <bottom style="hair">
        <color indexed="64"/>
      </bottom>
      <diagonal/>
    </border>
    <border>
      <left style="thin">
        <color theme="1" tint="0.24994659260841701"/>
      </left>
      <right/>
      <top style="thick">
        <color auto="1"/>
      </top>
      <bottom/>
      <diagonal/>
    </border>
    <border>
      <left/>
      <right style="thin">
        <color theme="1" tint="0.24994659260841701"/>
      </right>
      <top style="thick">
        <color auto="1"/>
      </top>
      <bottom/>
      <diagonal/>
    </border>
    <border>
      <left style="thick">
        <color auto="1"/>
      </left>
      <right style="hair">
        <color indexed="64"/>
      </right>
      <top/>
      <bottom/>
      <diagonal/>
    </border>
    <border>
      <left style="thick">
        <color auto="1"/>
      </left>
      <right/>
      <top/>
      <bottom style="thick">
        <color auto="1"/>
      </bottom>
      <diagonal/>
    </border>
    <border>
      <left style="hair">
        <color indexed="64"/>
      </left>
      <right/>
      <top/>
      <bottom style="thick">
        <color auto="1"/>
      </bottom>
      <diagonal/>
    </border>
    <border>
      <left/>
      <right/>
      <top/>
      <bottom style="thick">
        <color auto="1"/>
      </bottom>
      <diagonal/>
    </border>
    <border>
      <left style="thin">
        <color theme="1" tint="0.24994659260841701"/>
      </left>
      <right/>
      <top/>
      <bottom style="thick">
        <color auto="1"/>
      </bottom>
      <diagonal/>
    </border>
    <border>
      <left/>
      <right style="thin">
        <color indexed="64"/>
      </right>
      <top/>
      <bottom style="thick">
        <color auto="1"/>
      </bottom>
      <diagonal/>
    </border>
    <border>
      <left style="thin">
        <color indexed="64"/>
      </left>
      <right/>
      <top/>
      <bottom style="thick">
        <color auto="1"/>
      </bottom>
      <diagonal/>
    </border>
    <border>
      <left/>
      <right style="thin">
        <color theme="3"/>
      </right>
      <top/>
      <bottom style="thick">
        <color auto="1"/>
      </bottom>
      <diagonal/>
    </border>
    <border>
      <left style="thin">
        <color theme="3"/>
      </left>
      <right/>
      <top/>
      <bottom style="thick">
        <color auto="1"/>
      </bottom>
      <diagonal/>
    </border>
    <border>
      <left/>
      <right style="thin">
        <color theme="1" tint="0.24994659260841701"/>
      </right>
      <top/>
      <bottom style="thick">
        <color auto="1"/>
      </bottom>
      <diagonal/>
    </border>
    <border>
      <left/>
      <right style="thin">
        <color indexed="64"/>
      </right>
      <top style="thick">
        <color auto="1"/>
      </top>
      <bottom/>
      <diagonal/>
    </border>
    <border>
      <left/>
      <right style="hair">
        <color indexed="64"/>
      </right>
      <top style="thick">
        <color auto="1"/>
      </top>
      <bottom/>
      <diagonal/>
    </border>
    <border>
      <left style="hair">
        <color indexed="64"/>
      </left>
      <right style="thick">
        <color auto="1"/>
      </right>
      <top style="thick">
        <color auto="1"/>
      </top>
      <bottom/>
      <diagonal/>
    </border>
    <border>
      <left style="hair">
        <color indexed="64"/>
      </left>
      <right style="thick">
        <color auto="1"/>
      </right>
      <top/>
      <bottom/>
      <diagonal/>
    </border>
    <border>
      <left style="hair">
        <color indexed="64"/>
      </left>
      <right style="thick">
        <color auto="1"/>
      </right>
      <top style="hair">
        <color indexed="64"/>
      </top>
      <bottom/>
      <diagonal/>
    </border>
    <border>
      <left style="hair">
        <color indexed="64"/>
      </left>
      <right style="thick">
        <color auto="1"/>
      </right>
      <top/>
      <bottom style="hair">
        <color indexed="64"/>
      </bottom>
      <diagonal/>
    </border>
    <border>
      <left style="hair">
        <color indexed="64"/>
      </left>
      <right/>
      <top style="hair">
        <color indexed="64"/>
      </top>
      <bottom style="thick">
        <color auto="1"/>
      </bottom>
      <diagonal/>
    </border>
    <border>
      <left/>
      <right/>
      <top style="hair">
        <color indexed="64"/>
      </top>
      <bottom style="thick">
        <color auto="1"/>
      </bottom>
      <diagonal/>
    </border>
    <border>
      <left/>
      <right style="hair">
        <color indexed="64"/>
      </right>
      <top style="hair">
        <color indexed="64"/>
      </top>
      <bottom style="thick">
        <color auto="1"/>
      </bottom>
      <diagonal/>
    </border>
    <border>
      <left style="thin">
        <color indexed="64"/>
      </left>
      <right/>
      <top style="hair">
        <color indexed="64"/>
      </top>
      <bottom style="thick">
        <color auto="1"/>
      </bottom>
      <diagonal/>
    </border>
    <border>
      <left style="hair">
        <color indexed="64"/>
      </left>
      <right style="hair">
        <color indexed="64"/>
      </right>
      <top/>
      <bottom style="thick">
        <color auto="1"/>
      </bottom>
      <diagonal/>
    </border>
    <border>
      <left style="hair">
        <color indexed="64"/>
      </left>
      <right style="thick">
        <color auto="1"/>
      </right>
      <top/>
      <bottom style="thick">
        <color auto="1"/>
      </bottom>
      <diagonal/>
    </border>
    <border>
      <left style="thin">
        <color theme="1" tint="0.24994659260841701"/>
      </left>
      <right/>
      <top/>
      <bottom style="hair">
        <color indexed="64"/>
      </bottom>
      <diagonal/>
    </border>
    <border>
      <left/>
      <right style="thick">
        <color theme="1" tint="0.24994659260841701"/>
      </right>
      <top style="thick">
        <color auto="1"/>
      </top>
      <bottom/>
      <diagonal/>
    </border>
    <border>
      <left/>
      <right style="thick">
        <color theme="1" tint="0.24994659260841701"/>
      </right>
      <top/>
      <bottom style="hair">
        <color indexed="64"/>
      </bottom>
      <diagonal/>
    </border>
    <border>
      <left/>
      <right style="thick">
        <color theme="1" tint="0.24994659260841701"/>
      </right>
      <top/>
      <bottom style="thick">
        <color auto="1"/>
      </bottom>
      <diagonal/>
    </border>
    <border>
      <left/>
      <right style="hair">
        <color indexed="64"/>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theme="1" tint="0.24994659260841701"/>
      </right>
      <top style="thin">
        <color auto="1"/>
      </top>
      <bottom/>
      <diagonal/>
    </border>
    <border>
      <left/>
      <right style="thin">
        <color theme="1" tint="0.24994659260841701"/>
      </right>
      <top/>
      <bottom style="thin">
        <color auto="1"/>
      </bottom>
      <diagonal/>
    </border>
    <border>
      <left/>
      <right/>
      <top style="thick">
        <color theme="1" tint="0.24994659260841701"/>
      </top>
      <bottom style="thick">
        <color theme="1" tint="0.24994659260841701"/>
      </bottom>
      <diagonal/>
    </border>
    <border>
      <left style="thick">
        <color theme="1" tint="0.24994659260841701"/>
      </left>
      <right/>
      <top/>
      <bottom style="hair">
        <color theme="1" tint="0.24994659260841701"/>
      </bottom>
      <diagonal/>
    </border>
    <border>
      <left/>
      <right/>
      <top/>
      <bottom style="hair">
        <color theme="1" tint="0.24994659260841701"/>
      </bottom>
      <diagonal/>
    </border>
    <border>
      <left/>
      <right style="thick">
        <color theme="1" tint="0.24994659260841701"/>
      </right>
      <top/>
      <bottom style="hair">
        <color theme="1" tint="0.24994659260841701"/>
      </bottom>
      <diagonal/>
    </border>
    <border>
      <left style="thick">
        <color theme="1" tint="0.24994659260841701"/>
      </left>
      <right/>
      <top style="hair">
        <color theme="1" tint="0.24994659260841701"/>
      </top>
      <bottom/>
      <diagonal/>
    </border>
    <border>
      <left/>
      <right style="thin">
        <color theme="1" tint="0.24994659260841701"/>
      </right>
      <top style="hair">
        <color theme="1" tint="0.24994659260841701"/>
      </top>
      <bottom/>
      <diagonal/>
    </border>
    <border>
      <left/>
      <right style="thin">
        <color theme="1" tint="0.24994659260841701"/>
      </right>
      <top/>
      <bottom style="thick">
        <color theme="1" tint="0.2499465926084170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theme="1" tint="0.24994659260841701"/>
      </left>
      <right/>
      <top/>
      <bottom style="thick">
        <color theme="1" tint="0.24994659260841701"/>
      </bottom>
      <diagonal/>
    </border>
    <border>
      <left style="thick">
        <color theme="1" tint="0.24994659260841701"/>
      </left>
      <right/>
      <top style="thick">
        <color theme="1" tint="0.24994659260841701"/>
      </top>
      <bottom/>
      <diagonal/>
    </border>
    <border>
      <left/>
      <right style="thick">
        <color theme="1" tint="0.24994659260841701"/>
      </right>
      <top style="thick">
        <color theme="1" tint="0.24994659260841701"/>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705">
    <xf numFmtId="0" fontId="0" fillId="0" borderId="0" xfId="0">
      <alignment vertical="center"/>
    </xf>
    <xf numFmtId="0" fontId="9" fillId="0" borderId="0" xfId="0" applyFont="1">
      <alignment vertical="center"/>
    </xf>
    <xf numFmtId="0" fontId="9" fillId="3" borderId="0" xfId="0" applyFont="1" applyFill="1">
      <alignment vertical="center"/>
    </xf>
    <xf numFmtId="0" fontId="9" fillId="7" borderId="0" xfId="0" applyFont="1" applyFill="1">
      <alignment vertical="center"/>
    </xf>
    <xf numFmtId="0" fontId="9" fillId="3" borderId="1" xfId="0" applyFont="1" applyFill="1" applyBorder="1" applyAlignment="1">
      <alignment horizontal="center" vertical="center"/>
    </xf>
    <xf numFmtId="0" fontId="9" fillId="10" borderId="36" xfId="0" applyFont="1" applyFill="1" applyBorder="1">
      <alignment vertical="center"/>
    </xf>
    <xf numFmtId="0" fontId="9" fillId="10" borderId="42" xfId="0" applyFont="1" applyFill="1" applyBorder="1">
      <alignment vertical="center"/>
    </xf>
    <xf numFmtId="0" fontId="9" fillId="10" borderId="44" xfId="0" applyFont="1" applyFill="1" applyBorder="1">
      <alignment vertical="center"/>
    </xf>
    <xf numFmtId="0" fontId="9" fillId="10" borderId="46" xfId="0" applyFont="1" applyFill="1" applyBorder="1" applyAlignment="1">
      <alignment horizontal="center" vertical="center"/>
    </xf>
    <xf numFmtId="0" fontId="9" fillId="10" borderId="45" xfId="0" applyFont="1" applyFill="1" applyBorder="1" applyAlignment="1">
      <alignment horizontal="center" vertical="center"/>
    </xf>
    <xf numFmtId="0" fontId="11" fillId="12" borderId="35" xfId="0" applyFont="1" applyFill="1" applyBorder="1">
      <alignment vertical="center"/>
    </xf>
    <xf numFmtId="0" fontId="11" fillId="12" borderId="36" xfId="0" applyFont="1" applyFill="1" applyBorder="1">
      <alignment vertical="center"/>
    </xf>
    <xf numFmtId="0" fontId="9" fillId="0" borderId="0" xfId="0" applyFont="1" applyFill="1" applyBorder="1">
      <alignment vertical="center"/>
    </xf>
    <xf numFmtId="0" fontId="9" fillId="0" borderId="33" xfId="0" applyFont="1" applyBorder="1">
      <alignment vertical="center"/>
    </xf>
    <xf numFmtId="0" fontId="9" fillId="3" borderId="29" xfId="0" applyFont="1" applyFill="1" applyBorder="1" applyAlignment="1">
      <alignment horizontal="center" vertical="center"/>
    </xf>
    <xf numFmtId="0" fontId="9" fillId="6" borderId="27" xfId="0" applyFont="1" applyFill="1" applyBorder="1">
      <alignment vertical="center"/>
    </xf>
    <xf numFmtId="0" fontId="9" fillId="6" borderId="28" xfId="0" applyFont="1" applyFill="1" applyBorder="1">
      <alignment vertical="center"/>
    </xf>
    <xf numFmtId="0" fontId="9" fillId="6" borderId="18" xfId="0" applyFont="1" applyFill="1" applyBorder="1">
      <alignment vertical="center"/>
    </xf>
    <xf numFmtId="1" fontId="9" fillId="0" borderId="0" xfId="0" applyNumberFormat="1" applyFont="1" applyFill="1" applyBorder="1" applyAlignment="1">
      <alignment horizontal="center" vertical="center"/>
    </xf>
    <xf numFmtId="0" fontId="9" fillId="8" borderId="27" xfId="0" applyFont="1" applyFill="1" applyBorder="1">
      <alignment vertical="center"/>
    </xf>
    <xf numFmtId="0" fontId="9" fillId="8" borderId="28" xfId="0" applyFont="1" applyFill="1" applyBorder="1">
      <alignment vertical="center"/>
    </xf>
    <xf numFmtId="0" fontId="9" fillId="8" borderId="18" xfId="0" applyFont="1" applyFill="1" applyBorder="1">
      <alignment vertical="center"/>
    </xf>
    <xf numFmtId="0" fontId="9" fillId="11" borderId="27" xfId="0" applyFont="1" applyFill="1" applyBorder="1">
      <alignment vertical="center"/>
    </xf>
    <xf numFmtId="0" fontId="9" fillId="11" borderId="28" xfId="0" applyFont="1" applyFill="1" applyBorder="1">
      <alignment vertical="center"/>
    </xf>
    <xf numFmtId="0" fontId="13" fillId="14" borderId="0" xfId="0" applyFont="1" applyFill="1" applyBorder="1">
      <alignment vertical="center"/>
    </xf>
    <xf numFmtId="0" fontId="9" fillId="3" borderId="3" xfId="0" applyFont="1" applyFill="1" applyBorder="1">
      <alignment vertical="center"/>
    </xf>
    <xf numFmtId="0" fontId="9" fillId="3" borderId="4" xfId="0" applyFont="1" applyFill="1" applyBorder="1">
      <alignment vertical="center"/>
    </xf>
    <xf numFmtId="0" fontId="9" fillId="15" borderId="0" xfId="0" applyFont="1" applyFill="1">
      <alignment vertical="center"/>
    </xf>
    <xf numFmtId="0" fontId="9" fillId="3" borderId="17" xfId="0" applyFont="1" applyFill="1" applyBorder="1" applyAlignment="1">
      <alignment horizontal="center" vertical="center"/>
    </xf>
    <xf numFmtId="0" fontId="44" fillId="0" borderId="0" xfId="0" applyFont="1" applyFill="1" applyBorder="1" applyAlignment="1">
      <alignment vertical="center" wrapText="1"/>
    </xf>
    <xf numFmtId="0" fontId="0" fillId="3" borderId="0" xfId="0" applyFill="1">
      <alignment vertical="center"/>
    </xf>
    <xf numFmtId="0" fontId="9" fillId="3" borderId="44" xfId="0" applyFont="1" applyFill="1" applyBorder="1">
      <alignment vertical="center"/>
    </xf>
    <xf numFmtId="0" fontId="9" fillId="3" borderId="43" xfId="0" applyFont="1" applyFill="1" applyBorder="1">
      <alignment vertical="center"/>
    </xf>
    <xf numFmtId="0" fontId="9" fillId="3" borderId="26" xfId="0" applyFont="1" applyFill="1" applyBorder="1">
      <alignment vertical="center"/>
    </xf>
    <xf numFmtId="0" fontId="9" fillId="3" borderId="63" xfId="0" applyFont="1" applyFill="1" applyBorder="1">
      <alignment vertical="center"/>
    </xf>
    <xf numFmtId="0" fontId="9" fillId="3" borderId="67" xfId="0" applyFont="1" applyFill="1" applyBorder="1">
      <alignment vertical="center"/>
    </xf>
    <xf numFmtId="0" fontId="9" fillId="3" borderId="28" xfId="0" applyFont="1" applyFill="1" applyBorder="1">
      <alignment vertical="center"/>
    </xf>
    <xf numFmtId="0" fontId="13" fillId="13" borderId="3" xfId="0" applyFont="1" applyFill="1" applyBorder="1" applyAlignment="1">
      <alignment horizontal="center" vertical="center" wrapText="1"/>
    </xf>
    <xf numFmtId="0" fontId="13" fillId="13" borderId="71" xfId="0" applyFont="1" applyFill="1" applyBorder="1">
      <alignment vertical="center"/>
    </xf>
    <xf numFmtId="0" fontId="9" fillId="17" borderId="0" xfId="0" applyFont="1" applyFill="1">
      <alignment vertical="center"/>
    </xf>
    <xf numFmtId="0" fontId="15" fillId="0" borderId="0" xfId="0" applyFont="1" applyProtection="1">
      <alignment vertical="center"/>
    </xf>
    <xf numFmtId="0" fontId="19" fillId="0" borderId="0" xfId="0" applyFont="1" applyProtection="1">
      <alignment vertical="center"/>
    </xf>
    <xf numFmtId="0" fontId="20" fillId="0" borderId="0" xfId="0" applyFont="1" applyBorder="1" applyAlignment="1" applyProtection="1">
      <alignment horizontal="left" vertical="center"/>
    </xf>
    <xf numFmtId="0" fontId="16" fillId="0" borderId="0" xfId="0" applyFont="1" applyBorder="1" applyAlignment="1" applyProtection="1">
      <alignment horizontal="center" vertical="center" wrapText="1"/>
    </xf>
    <xf numFmtId="0" fontId="22" fillId="0" borderId="0" xfId="0" applyFont="1" applyBorder="1" applyAlignment="1" applyProtection="1">
      <alignment horizontal="distributed" vertical="center"/>
    </xf>
    <xf numFmtId="0" fontId="22" fillId="0" borderId="0" xfId="0" applyFont="1" applyBorder="1" applyAlignment="1" applyProtection="1">
      <alignment horizontal="center" vertical="center"/>
    </xf>
    <xf numFmtId="0" fontId="19" fillId="0" borderId="0" xfId="0" applyFont="1" applyBorder="1" applyAlignment="1" applyProtection="1">
      <alignment horizontal="center" vertical="center" wrapText="1"/>
    </xf>
    <xf numFmtId="5" fontId="27" fillId="0" borderId="0" xfId="0" applyNumberFormat="1" applyFont="1" applyBorder="1" applyAlignment="1" applyProtection="1">
      <alignment horizontal="right" shrinkToFit="1"/>
    </xf>
    <xf numFmtId="5" fontId="27" fillId="0" borderId="61" xfId="0" applyNumberFormat="1" applyFont="1" applyBorder="1" applyAlignment="1" applyProtection="1">
      <alignment horizontal="right" shrinkToFit="1"/>
    </xf>
    <xf numFmtId="0" fontId="26" fillId="0" borderId="12" xfId="0" applyFont="1" applyBorder="1" applyAlignment="1" applyProtection="1">
      <alignment horizontal="left" vertical="top" wrapText="1"/>
    </xf>
    <xf numFmtId="0" fontId="26" fillId="0" borderId="15" xfId="0" applyFont="1" applyBorder="1" applyAlignment="1" applyProtection="1">
      <alignment horizontal="left" vertical="top" wrapText="1"/>
    </xf>
    <xf numFmtId="0" fontId="35" fillId="0" borderId="12" xfId="0" applyFont="1" applyBorder="1" applyAlignment="1" applyProtection="1">
      <alignment horizontal="center"/>
    </xf>
    <xf numFmtId="0" fontId="28" fillId="0" borderId="0" xfId="0" applyFont="1" applyAlignment="1" applyProtection="1">
      <alignment horizontal="center" vertical="top" textRotation="255" shrinkToFit="1"/>
    </xf>
    <xf numFmtId="0" fontId="29" fillId="0" borderId="12" xfId="0" applyFont="1" applyBorder="1" applyAlignment="1" applyProtection="1">
      <alignment horizontal="left" vertical="top" wrapText="1"/>
    </xf>
    <xf numFmtId="0" fontId="29" fillId="0" borderId="15" xfId="0" applyFont="1" applyBorder="1" applyAlignment="1" applyProtection="1">
      <alignment horizontal="left" vertical="top" wrapText="1"/>
    </xf>
    <xf numFmtId="0" fontId="25" fillId="0" borderId="0" xfId="0" applyFont="1" applyBorder="1" applyAlignment="1" applyProtection="1">
      <alignment horizontal="center" vertical="distributed" textRotation="255" wrapText="1"/>
    </xf>
    <xf numFmtId="0" fontId="6" fillId="0" borderId="0" xfId="0" applyFont="1" applyBorder="1" applyAlignment="1" applyProtection="1">
      <alignment horizontal="center" vertical="center"/>
    </xf>
    <xf numFmtId="0" fontId="30" fillId="0" borderId="0" xfId="0" applyFont="1" applyBorder="1" applyAlignment="1" applyProtection="1">
      <alignment horizontal="center" vertical="center"/>
    </xf>
    <xf numFmtId="0" fontId="6" fillId="0" borderId="0" xfId="0" applyFont="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19" fillId="0" borderId="19" xfId="0" applyFont="1" applyBorder="1" applyAlignment="1" applyProtection="1">
      <alignment horizontal="right" vertical="center" wrapText="1"/>
    </xf>
    <xf numFmtId="0" fontId="19" fillId="0" borderId="12" xfId="0" applyFont="1" applyBorder="1" applyAlignment="1" applyProtection="1">
      <alignment horizontal="right" vertical="center" wrapText="1"/>
    </xf>
    <xf numFmtId="0" fontId="6" fillId="0" borderId="19" xfId="0" applyFont="1" applyBorder="1" applyAlignment="1" applyProtection="1">
      <alignment horizontal="right" vertical="center" wrapText="1"/>
    </xf>
    <xf numFmtId="0" fontId="6" fillId="0" borderId="12" xfId="0" applyFont="1" applyBorder="1" applyAlignment="1" applyProtection="1">
      <alignment horizontal="right" vertical="center" wrapText="1"/>
    </xf>
    <xf numFmtId="0" fontId="6" fillId="0" borderId="13" xfId="0" applyFont="1" applyBorder="1" applyAlignment="1" applyProtection="1">
      <alignment horizontal="right" vertical="center" wrapText="1"/>
    </xf>
    <xf numFmtId="0" fontId="19" fillId="0" borderId="5" xfId="0" applyFont="1" applyBorder="1" applyAlignment="1" applyProtection="1">
      <alignment horizontal="right" vertical="center" wrapText="1"/>
    </xf>
    <xf numFmtId="0" fontId="19" fillId="0" borderId="0" xfId="0" applyFont="1" applyBorder="1" applyAlignment="1" applyProtection="1">
      <alignment horizontal="right" vertical="center" wrapText="1"/>
    </xf>
    <xf numFmtId="0" fontId="6" fillId="0" borderId="5" xfId="0" applyFont="1" applyBorder="1" applyAlignment="1" applyProtection="1">
      <alignment horizontal="right" vertical="center" wrapText="1"/>
    </xf>
    <xf numFmtId="0" fontId="6" fillId="0" borderId="0" xfId="0" applyFont="1" applyBorder="1" applyAlignment="1" applyProtection="1">
      <alignment horizontal="right" vertical="center" wrapText="1"/>
    </xf>
    <xf numFmtId="0" fontId="6" fillId="0" borderId="6" xfId="0" applyFont="1" applyBorder="1" applyAlignment="1" applyProtection="1">
      <alignment horizontal="right" vertical="center" wrapText="1"/>
    </xf>
    <xf numFmtId="0" fontId="19" fillId="0" borderId="5"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0" xfId="0" applyFont="1" applyBorder="1" applyProtection="1">
      <alignment vertical="center"/>
    </xf>
    <xf numFmtId="0" fontId="19" fillId="0" borderId="2" xfId="0" applyFont="1" applyBorder="1" applyProtection="1">
      <alignment vertical="center"/>
    </xf>
    <xf numFmtId="0" fontId="16" fillId="0" borderId="0" xfId="0" applyFont="1" applyBorder="1" applyAlignment="1" applyProtection="1">
      <alignment horizontal="left" vertical="top" wrapText="1"/>
    </xf>
    <xf numFmtId="0" fontId="16" fillId="0" borderId="3" xfId="0" applyFont="1" applyBorder="1" applyAlignment="1" applyProtection="1">
      <alignment horizontal="left" vertical="top" wrapText="1"/>
    </xf>
    <xf numFmtId="0" fontId="19" fillId="0" borderId="72" xfId="0" applyFont="1" applyBorder="1" applyAlignment="1" applyProtection="1">
      <alignment horizontal="left" vertical="top" wrapText="1"/>
    </xf>
    <xf numFmtId="0" fontId="19" fillId="0" borderId="75" xfId="0" applyFont="1" applyBorder="1" applyAlignment="1" applyProtection="1">
      <alignment horizontal="left" vertical="top" wrapText="1"/>
    </xf>
    <xf numFmtId="0" fontId="5" fillId="0" borderId="0" xfId="0" applyFont="1" applyBorder="1" applyAlignment="1" applyProtection="1">
      <alignment horizontal="left" vertical="center" wrapText="1" indent="1"/>
    </xf>
    <xf numFmtId="0" fontId="33" fillId="0" borderId="0" xfId="0" applyFont="1" applyBorder="1" applyAlignment="1" applyProtection="1">
      <alignment horizontal="left" vertical="justify" wrapText="1"/>
    </xf>
    <xf numFmtId="0" fontId="33" fillId="0" borderId="2" xfId="0" applyFont="1" applyBorder="1" applyAlignment="1" applyProtection="1">
      <alignment horizontal="left" vertical="justify" wrapText="1"/>
    </xf>
    <xf numFmtId="0" fontId="6" fillId="0" borderId="0" xfId="0" applyFont="1" applyBorder="1" applyAlignment="1" applyProtection="1">
      <alignment horizontal="left" vertical="center" wrapText="1"/>
    </xf>
    <xf numFmtId="0" fontId="19" fillId="0" borderId="12" xfId="0" applyFont="1" applyBorder="1" applyAlignment="1" applyProtection="1">
      <alignment horizontal="left" vertical="top" wrapText="1"/>
    </xf>
    <xf numFmtId="0" fontId="19" fillId="0" borderId="15" xfId="0" applyFont="1" applyBorder="1" applyAlignment="1" applyProtection="1">
      <alignment horizontal="left" vertical="top" wrapText="1"/>
    </xf>
    <xf numFmtId="0" fontId="5" fillId="0" borderId="0" xfId="0" applyFont="1" applyBorder="1" applyAlignment="1" applyProtection="1">
      <alignment horizontal="left" vertical="justify" wrapText="1" indent="1"/>
    </xf>
    <xf numFmtId="0" fontId="15" fillId="0" borderId="5" xfId="0" applyFont="1" applyBorder="1" applyProtection="1">
      <alignment vertical="center"/>
    </xf>
    <xf numFmtId="0" fontId="6" fillId="0" borderId="5"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6" fillId="0" borderId="2" xfId="0" applyFont="1" applyFill="1" applyBorder="1" applyAlignment="1" applyProtection="1">
      <alignment horizontal="left" vertical="center" shrinkToFit="1"/>
    </xf>
    <xf numFmtId="0" fontId="6" fillId="0" borderId="0" xfId="0" applyFont="1" applyBorder="1" applyAlignment="1" applyProtection="1">
      <alignment horizontal="left" vertical="center" shrinkToFit="1"/>
    </xf>
    <xf numFmtId="0" fontId="6" fillId="0" borderId="0" xfId="0" applyFont="1" applyBorder="1" applyAlignment="1" applyProtection="1">
      <alignment horizontal="left" vertical="center"/>
    </xf>
    <xf numFmtId="0" fontId="5" fillId="0" borderId="0" xfId="0" applyFont="1" applyBorder="1" applyAlignment="1" applyProtection="1">
      <alignment horizontal="center" vertical="center" textRotation="255" shrinkToFit="1"/>
    </xf>
    <xf numFmtId="0" fontId="6" fillId="0" borderId="0" xfId="0" applyFont="1" applyBorder="1" applyAlignment="1" applyProtection="1">
      <alignment horizontal="left" vertical="justify" wrapText="1" shrinkToFit="1"/>
    </xf>
    <xf numFmtId="0" fontId="19" fillId="0" borderId="0" xfId="0" applyFont="1" applyBorder="1" applyAlignment="1" applyProtection="1">
      <alignment horizontal="left" vertical="top"/>
    </xf>
    <xf numFmtId="0" fontId="9" fillId="3" borderId="76" xfId="0" applyFont="1" applyFill="1" applyBorder="1">
      <alignment vertical="center"/>
    </xf>
    <xf numFmtId="0" fontId="9" fillId="3" borderId="77" xfId="0" applyFont="1" applyFill="1" applyBorder="1">
      <alignment vertical="center"/>
    </xf>
    <xf numFmtId="0" fontId="9" fillId="0" borderId="0" xfId="0" applyFont="1" applyBorder="1">
      <alignment vertical="center"/>
    </xf>
    <xf numFmtId="0" fontId="9" fillId="11" borderId="18" xfId="0" applyFont="1" applyFill="1" applyBorder="1">
      <alignment vertical="center"/>
    </xf>
    <xf numFmtId="0" fontId="9" fillId="3" borderId="32" xfId="0" applyFont="1" applyFill="1" applyBorder="1" applyAlignment="1">
      <alignment horizontal="center" vertical="center"/>
    </xf>
    <xf numFmtId="0" fontId="13" fillId="13" borderId="0" xfId="0" applyFont="1" applyFill="1" applyBorder="1" applyAlignment="1">
      <alignment horizontal="center" vertical="center" wrapText="1"/>
    </xf>
    <xf numFmtId="0" fontId="9" fillId="3" borderId="0" xfId="0" applyFont="1" applyFill="1" applyBorder="1" applyAlignment="1">
      <alignment horizontal="center" vertical="center"/>
    </xf>
    <xf numFmtId="0" fontId="9" fillId="0" borderId="0" xfId="2" applyFont="1" applyFill="1">
      <alignment vertical="center"/>
    </xf>
    <xf numFmtId="0" fontId="9" fillId="0" borderId="3" xfId="2" applyFont="1" applyFill="1" applyBorder="1">
      <alignment vertical="center"/>
    </xf>
    <xf numFmtId="0" fontId="9" fillId="0" borderId="8" xfId="2" applyFont="1" applyFill="1" applyBorder="1">
      <alignment vertical="center"/>
    </xf>
    <xf numFmtId="0" fontId="9" fillId="0" borderId="10" xfId="2" applyFont="1" applyFill="1" applyBorder="1">
      <alignment vertical="center"/>
    </xf>
    <xf numFmtId="0" fontId="49" fillId="18" borderId="0" xfId="0" applyFont="1" applyFill="1">
      <alignment vertical="center"/>
    </xf>
    <xf numFmtId="0" fontId="13" fillId="18" borderId="0" xfId="0" applyFont="1" applyFill="1">
      <alignment vertical="center"/>
    </xf>
    <xf numFmtId="0" fontId="6" fillId="0" borderId="5" xfId="0" applyFont="1" applyBorder="1" applyAlignment="1" applyProtection="1">
      <alignment horizontal="right" vertical="top"/>
    </xf>
    <xf numFmtId="0" fontId="6" fillId="0" borderId="0" xfId="0" applyFont="1" applyBorder="1" applyAlignment="1" applyProtection="1">
      <alignment horizontal="right" vertical="top"/>
    </xf>
    <xf numFmtId="0" fontId="6" fillId="0" borderId="6" xfId="0" applyFont="1" applyBorder="1" applyAlignment="1" applyProtection="1">
      <alignment horizontal="right" vertical="top"/>
    </xf>
    <xf numFmtId="0" fontId="5" fillId="0" borderId="0" xfId="0" applyFont="1" applyBorder="1" applyAlignment="1" applyProtection="1">
      <alignment horizontal="right" vertical="center" wrapText="1"/>
    </xf>
    <xf numFmtId="0" fontId="6" fillId="0" borderId="0" xfId="0" applyFont="1" applyBorder="1" applyAlignment="1" applyProtection="1">
      <alignment horizontal="center" vertical="center"/>
    </xf>
    <xf numFmtId="0" fontId="6" fillId="0" borderId="23"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34" fillId="0" borderId="12" xfId="0" applyFont="1" applyBorder="1" applyAlignment="1" applyProtection="1">
      <alignment horizontal="left" vertical="top"/>
    </xf>
    <xf numFmtId="0" fontId="34" fillId="0" borderId="14" xfId="0" applyFont="1" applyBorder="1" applyAlignment="1" applyProtection="1">
      <alignment horizontal="left" vertical="top"/>
    </xf>
    <xf numFmtId="0" fontId="6" fillId="0" borderId="21" xfId="0" applyFont="1" applyBorder="1" applyAlignment="1" applyProtection="1">
      <alignment horizontal="left" vertical="center" shrinkToFit="1"/>
    </xf>
    <xf numFmtId="0" fontId="6" fillId="0" borderId="12" xfId="0" applyFont="1" applyBorder="1" applyAlignment="1" applyProtection="1">
      <alignment horizontal="left" vertical="center" shrinkToFit="1"/>
    </xf>
    <xf numFmtId="0" fontId="6" fillId="0" borderId="58" xfId="0" applyFont="1" applyBorder="1" applyAlignment="1" applyProtection="1">
      <alignment horizontal="left" vertical="top"/>
    </xf>
    <xf numFmtId="0" fontId="6" fillId="0" borderId="24" xfId="0" applyFont="1" applyBorder="1" applyAlignment="1" applyProtection="1">
      <alignment horizontal="left" vertical="top"/>
    </xf>
    <xf numFmtId="0" fontId="6" fillId="0" borderId="23" xfId="0" applyFont="1" applyFill="1" applyBorder="1" applyAlignment="1" applyProtection="1">
      <alignment horizontal="left" vertical="top" shrinkToFit="1"/>
    </xf>
    <xf numFmtId="0" fontId="6" fillId="0" borderId="0" xfId="0" applyFont="1" applyFill="1" applyBorder="1" applyAlignment="1" applyProtection="1">
      <alignment horizontal="left" vertical="top" shrinkToFit="1"/>
    </xf>
    <xf numFmtId="0" fontId="15" fillId="0" borderId="0" xfId="0" applyFont="1" applyBorder="1" applyProtection="1">
      <alignment vertical="center"/>
    </xf>
    <xf numFmtId="0" fontId="25" fillId="0" borderId="102" xfId="0" applyFont="1" applyBorder="1" applyAlignment="1" applyProtection="1">
      <alignment horizontal="center" vertical="center" textRotation="255"/>
    </xf>
    <xf numFmtId="0" fontId="25" fillId="0" borderId="51" xfId="0" applyFont="1" applyBorder="1" applyAlignment="1" applyProtection="1">
      <alignment horizontal="center" vertical="distributed" textRotation="255"/>
    </xf>
    <xf numFmtId="0" fontId="25" fillId="0" borderId="111" xfId="0" applyFont="1" applyBorder="1" applyAlignment="1" applyProtection="1">
      <alignment horizontal="center" vertical="center" textRotation="255"/>
    </xf>
    <xf numFmtId="0" fontId="19" fillId="0" borderId="114" xfId="0" applyFont="1" applyBorder="1" applyAlignment="1" applyProtection="1">
      <alignment vertical="top"/>
    </xf>
    <xf numFmtId="0" fontId="19" fillId="0" borderId="113" xfId="0" applyFont="1" applyBorder="1" applyAlignment="1" applyProtection="1">
      <alignment vertical="top"/>
    </xf>
    <xf numFmtId="0" fontId="19" fillId="0" borderId="115" xfId="0" applyFont="1" applyBorder="1" applyAlignment="1" applyProtection="1">
      <alignment vertical="top"/>
    </xf>
    <xf numFmtId="0" fontId="19" fillId="0" borderId="116" xfId="0" applyFont="1" applyBorder="1" applyAlignment="1" applyProtection="1">
      <alignment vertical="top"/>
    </xf>
    <xf numFmtId="0" fontId="19" fillId="0" borderId="117" xfId="0" applyFont="1" applyBorder="1" applyAlignment="1" applyProtection="1">
      <alignment vertical="top"/>
    </xf>
    <xf numFmtId="0" fontId="19" fillId="0" borderId="118" xfId="0" applyFont="1" applyBorder="1" applyAlignment="1" applyProtection="1">
      <alignment vertical="top"/>
    </xf>
    <xf numFmtId="0" fontId="6" fillId="0" borderId="113" xfId="0" applyFont="1" applyBorder="1" applyAlignment="1" applyProtection="1">
      <alignment horizontal="right" vertical="center" wrapText="1"/>
    </xf>
    <xf numFmtId="0" fontId="6" fillId="0" borderId="119" xfId="0" applyFont="1" applyBorder="1" applyAlignment="1" applyProtection="1">
      <alignment horizontal="right" vertical="center" wrapText="1"/>
    </xf>
    <xf numFmtId="0" fontId="19" fillId="0" borderId="102" xfId="0" applyFont="1" applyBorder="1" applyAlignment="1" applyProtection="1">
      <alignment horizontal="center" vertical="center" wrapText="1"/>
    </xf>
    <xf numFmtId="0" fontId="19" fillId="0" borderId="104" xfId="0" applyFont="1" applyBorder="1" applyAlignment="1" applyProtection="1">
      <alignment horizontal="center" vertical="center" wrapText="1"/>
    </xf>
    <xf numFmtId="0" fontId="35" fillId="0" borderId="121" xfId="0" applyFont="1" applyBorder="1" applyAlignment="1" applyProtection="1">
      <alignment horizontal="center"/>
    </xf>
    <xf numFmtId="0" fontId="19" fillId="0" borderId="51" xfId="0" applyFont="1" applyBorder="1" applyAlignment="1" applyProtection="1">
      <alignment horizontal="center" vertical="center" wrapText="1"/>
    </xf>
    <xf numFmtId="0" fontId="19" fillId="0" borderId="111" xfId="0" applyFont="1" applyBorder="1" applyAlignment="1" applyProtection="1">
      <alignment horizontal="center" vertical="center" wrapText="1"/>
    </xf>
    <xf numFmtId="0" fontId="19" fillId="0" borderId="113" xfId="0" applyFont="1" applyBorder="1" applyAlignment="1" applyProtection="1">
      <alignment horizontal="center" vertical="center" wrapText="1"/>
    </xf>
    <xf numFmtId="0" fontId="39" fillId="0" borderId="126" xfId="0" applyFont="1" applyBorder="1" applyAlignment="1" applyProtection="1">
      <alignment horizontal="center" vertical="center"/>
    </xf>
    <xf numFmtId="0" fontId="31" fillId="0" borderId="19" xfId="0" applyFont="1" applyBorder="1" applyAlignment="1" applyProtection="1">
      <alignment horizontal="left" vertical="center" wrapText="1"/>
    </xf>
    <xf numFmtId="0" fontId="31" fillId="0" borderId="12" xfId="0" applyFont="1" applyBorder="1" applyAlignment="1" applyProtection="1">
      <alignment horizontal="left" vertical="center" wrapText="1"/>
    </xf>
    <xf numFmtId="0" fontId="31" fillId="0" borderId="5"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31" fillId="0" borderId="114" xfId="0" applyFont="1" applyBorder="1" applyAlignment="1" applyProtection="1">
      <alignment horizontal="left" vertical="center" wrapText="1"/>
    </xf>
    <xf numFmtId="0" fontId="31" fillId="0" borderId="113"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179" fontId="37" fillId="0" borderId="0" xfId="0" applyNumberFormat="1" applyFont="1" applyBorder="1" applyAlignment="1" applyProtection="1">
      <alignment horizontal="center" vertical="center" wrapText="1"/>
    </xf>
    <xf numFmtId="179" fontId="37" fillId="0" borderId="0" xfId="0" applyNumberFormat="1" applyFont="1" applyBorder="1" applyAlignment="1" applyProtection="1">
      <alignment horizontal="center" vertical="center" shrinkToFit="1"/>
    </xf>
    <xf numFmtId="0" fontId="19" fillId="0" borderId="0" xfId="0" applyFont="1" applyBorder="1" applyAlignment="1" applyProtection="1">
      <alignment horizontal="center" vertical="center" shrinkToFit="1"/>
    </xf>
    <xf numFmtId="0" fontId="6" fillId="0" borderId="149" xfId="0" applyFont="1" applyFill="1" applyBorder="1" applyAlignment="1" applyProtection="1">
      <alignment horizontal="left" vertical="top" shrinkToFit="1"/>
    </xf>
    <xf numFmtId="0" fontId="19" fillId="0" borderId="149" xfId="0" applyFont="1" applyFill="1" applyBorder="1" applyAlignment="1" applyProtection="1">
      <alignment horizontal="center" wrapText="1" shrinkToFit="1"/>
    </xf>
    <xf numFmtId="180" fontId="43" fillId="0" borderId="149" xfId="1" applyNumberFormat="1" applyFont="1" applyFill="1" applyBorder="1" applyAlignment="1" applyProtection="1">
      <alignment horizontal="center" vertical="center" shrinkToFit="1"/>
    </xf>
    <xf numFmtId="0" fontId="6" fillId="0" borderId="149" xfId="0" applyFont="1" applyBorder="1" applyAlignment="1" applyProtection="1">
      <alignment horizontal="center" vertical="top" shrinkToFit="1"/>
    </xf>
    <xf numFmtId="0" fontId="6" fillId="0" borderId="149" xfId="0" applyFont="1" applyBorder="1" applyAlignment="1" applyProtection="1">
      <alignment horizontal="left" vertical="center" shrinkToFit="1"/>
    </xf>
    <xf numFmtId="0" fontId="37" fillId="0" borderId="149" xfId="0" applyFont="1" applyBorder="1" applyAlignment="1" applyProtection="1">
      <alignment horizontal="left" vertical="top" shrinkToFit="1"/>
    </xf>
    <xf numFmtId="0" fontId="42" fillId="0" borderId="149" xfId="0" applyFont="1" applyBorder="1" applyAlignment="1" applyProtection="1">
      <alignment horizontal="center" vertical="center"/>
    </xf>
    <xf numFmtId="0" fontId="6" fillId="0" borderId="149" xfId="0" applyFont="1" applyBorder="1" applyAlignment="1" applyProtection="1">
      <alignment horizontal="center" vertical="center" textRotation="255" wrapText="1"/>
    </xf>
    <xf numFmtId="0" fontId="13" fillId="0" borderId="149" xfId="0" applyFont="1" applyBorder="1" applyAlignment="1" applyProtection="1">
      <alignment horizontal="left" vertical="top" shrinkToFit="1"/>
    </xf>
    <xf numFmtId="0" fontId="5" fillId="0" borderId="149" xfId="0" applyFont="1" applyBorder="1" applyAlignment="1" applyProtection="1">
      <alignment horizontal="left" vertical="justify" wrapText="1" indent="1"/>
    </xf>
    <xf numFmtId="0" fontId="5" fillId="0" borderId="149" xfId="0" applyFont="1" applyBorder="1" applyAlignment="1" applyProtection="1">
      <alignment vertical="justify" wrapText="1"/>
    </xf>
    <xf numFmtId="0" fontId="6" fillId="0" borderId="153" xfId="0" applyFont="1" applyFill="1" applyBorder="1" applyAlignment="1" applyProtection="1">
      <alignment horizontal="left" vertical="center" shrinkToFit="1"/>
    </xf>
    <xf numFmtId="0" fontId="6" fillId="0" borderId="72" xfId="0" applyFont="1" applyFill="1" applyBorder="1" applyAlignment="1" applyProtection="1">
      <alignment horizontal="left" vertical="center" shrinkToFit="1"/>
    </xf>
    <xf numFmtId="0" fontId="19" fillId="0" borderId="0" xfId="0" applyFont="1" applyFill="1" applyBorder="1" applyAlignment="1" applyProtection="1">
      <alignment horizontal="center" vertical="center" shrinkToFit="1"/>
    </xf>
    <xf numFmtId="0" fontId="6" fillId="0" borderId="23" xfId="0" applyFont="1" applyBorder="1" applyAlignment="1" applyProtection="1">
      <alignment horizontal="left" vertical="center" shrinkToFit="1"/>
    </xf>
    <xf numFmtId="180" fontId="43" fillId="0" borderId="6" xfId="1" applyNumberFormat="1" applyFont="1" applyFill="1" applyBorder="1" applyAlignment="1" applyProtection="1">
      <alignment horizontal="center" vertical="center" shrinkToFit="1"/>
    </xf>
    <xf numFmtId="0" fontId="6" fillId="0" borderId="6" xfId="0" applyFont="1" applyFill="1" applyBorder="1" applyAlignment="1" applyProtection="1">
      <alignment horizontal="right" vertical="top" shrinkToFit="1"/>
    </xf>
    <xf numFmtId="0" fontId="19" fillId="0" borderId="11" xfId="0" applyFont="1" applyBorder="1" applyAlignment="1" applyProtection="1">
      <alignment horizontal="left" vertical="top"/>
    </xf>
    <xf numFmtId="0" fontId="6" fillId="0" borderId="20" xfId="0" applyFont="1" applyFill="1" applyBorder="1" applyAlignment="1" applyProtection="1">
      <alignment horizontal="left" vertical="center" shrinkToFit="1"/>
    </xf>
    <xf numFmtId="0" fontId="19" fillId="0" borderId="139" xfId="0" applyFont="1" applyFill="1" applyBorder="1" applyAlignment="1" applyProtection="1">
      <alignment horizontal="center" vertical="center" shrinkToFit="1"/>
    </xf>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wrapText="1"/>
    </xf>
    <xf numFmtId="0" fontId="9" fillId="10" borderId="32" xfId="0" applyFont="1" applyFill="1" applyBorder="1" applyAlignment="1">
      <alignment vertical="center" wrapText="1"/>
    </xf>
    <xf numFmtId="0" fontId="9" fillId="10" borderId="33" xfId="0" applyFont="1" applyFill="1" applyBorder="1" applyAlignment="1">
      <alignment vertical="center" wrapText="1"/>
    </xf>
    <xf numFmtId="0" fontId="9" fillId="10" borderId="34" xfId="0" applyFont="1" applyFill="1" applyBorder="1" applyAlignment="1">
      <alignment vertical="center" wrapText="1"/>
    </xf>
    <xf numFmtId="0" fontId="9" fillId="3" borderId="0" xfId="0" applyFont="1" applyFill="1" applyAlignment="1">
      <alignment vertical="center" wrapText="1"/>
    </xf>
    <xf numFmtId="0" fontId="9" fillId="0" borderId="0" xfId="0" applyFont="1" applyBorder="1">
      <alignment vertical="center"/>
    </xf>
    <xf numFmtId="0" fontId="9" fillId="0" borderId="17" xfId="0" applyFont="1" applyBorder="1">
      <alignment vertical="center"/>
    </xf>
    <xf numFmtId="0" fontId="9" fillId="0" borderId="26" xfId="0" applyFont="1" applyBorder="1">
      <alignment vertical="center"/>
    </xf>
    <xf numFmtId="0" fontId="9" fillId="0" borderId="31" xfId="0" applyFont="1" applyBorder="1">
      <alignment vertical="center"/>
    </xf>
    <xf numFmtId="0" fontId="9" fillId="16" borderId="32" xfId="0" applyFont="1" applyFill="1" applyBorder="1" applyAlignment="1">
      <alignment horizontal="center" vertical="center"/>
    </xf>
    <xf numFmtId="0" fontId="9" fillId="16" borderId="33" xfId="0" applyFont="1" applyFill="1" applyBorder="1" applyAlignment="1">
      <alignment horizontal="center" vertical="center"/>
    </xf>
    <xf numFmtId="0" fontId="9" fillId="16" borderId="34" xfId="0" applyFont="1" applyFill="1" applyBorder="1" applyAlignment="1">
      <alignment horizontal="center" vertical="center"/>
    </xf>
    <xf numFmtId="0" fontId="9" fillId="11" borderId="32" xfId="0" applyFont="1" applyFill="1" applyBorder="1" applyAlignment="1">
      <alignment horizontal="center" vertical="center"/>
    </xf>
    <xf numFmtId="0" fontId="9" fillId="11" borderId="33" xfId="0" applyFont="1" applyFill="1" applyBorder="1" applyAlignment="1">
      <alignment horizontal="center" vertical="center"/>
    </xf>
    <xf numFmtId="0" fontId="9" fillId="11" borderId="34" xfId="0" applyFont="1" applyFill="1" applyBorder="1" applyAlignment="1">
      <alignment horizontal="center" vertical="center"/>
    </xf>
    <xf numFmtId="0" fontId="9" fillId="11" borderId="1" xfId="0" applyFont="1" applyFill="1" applyBorder="1" applyAlignment="1">
      <alignment horizontal="center" vertical="center"/>
    </xf>
    <xf numFmtId="0" fontId="9" fillId="16" borderId="1" xfId="0" applyFont="1" applyFill="1" applyBorder="1" applyAlignment="1">
      <alignment vertical="center" textRotation="255"/>
    </xf>
    <xf numFmtId="0" fontId="9" fillId="10" borderId="32" xfId="0" applyFont="1" applyFill="1" applyBorder="1" applyAlignment="1">
      <alignment horizontal="center" vertical="center"/>
    </xf>
    <xf numFmtId="0" fontId="9" fillId="10" borderId="33" xfId="0" applyFont="1" applyFill="1" applyBorder="1" applyAlignment="1">
      <alignment horizontal="center" vertical="center"/>
    </xf>
    <xf numFmtId="0" fontId="9" fillId="10" borderId="34" xfId="0" applyFont="1" applyFill="1" applyBorder="1" applyAlignment="1">
      <alignment horizontal="center" vertical="center"/>
    </xf>
    <xf numFmtId="0" fontId="9" fillId="10" borderId="1" xfId="0" applyFont="1" applyFill="1" applyBorder="1" applyAlignment="1">
      <alignment horizontal="center" vertical="center" wrapText="1"/>
    </xf>
    <xf numFmtId="0" fontId="9" fillId="3" borderId="0" xfId="0" applyFont="1" applyFill="1" applyAlignment="1">
      <alignment horizontal="center" vertical="center"/>
    </xf>
    <xf numFmtId="0" fontId="9" fillId="11" borderId="18" xfId="0" applyFont="1" applyFill="1" applyBorder="1">
      <alignment vertical="center"/>
    </xf>
    <xf numFmtId="0" fontId="13" fillId="14" borderId="28" xfId="0" applyFont="1" applyFill="1" applyBorder="1">
      <alignment vertical="center"/>
    </xf>
    <xf numFmtId="0" fontId="13" fillId="13" borderId="32" xfId="0" applyFont="1" applyFill="1" applyBorder="1" applyAlignment="1">
      <alignment horizontal="center" vertical="center" shrinkToFit="1"/>
    </xf>
    <xf numFmtId="0" fontId="13" fillId="13" borderId="33" xfId="0" applyFont="1" applyFill="1" applyBorder="1" applyAlignment="1">
      <alignment horizontal="center" vertical="center" shrinkToFit="1"/>
    </xf>
    <xf numFmtId="0" fontId="13" fillId="13" borderId="34" xfId="0" applyFont="1" applyFill="1" applyBorder="1" applyAlignment="1">
      <alignment horizontal="center" vertical="center" shrinkToFit="1"/>
    </xf>
    <xf numFmtId="0" fontId="13" fillId="4" borderId="32" xfId="0" applyFont="1" applyFill="1" applyBorder="1" applyAlignment="1" applyProtection="1">
      <alignment vertical="center" shrinkToFit="1"/>
      <protection locked="0"/>
    </xf>
    <xf numFmtId="0" fontId="13" fillId="4" borderId="33" xfId="0" applyFont="1" applyFill="1" applyBorder="1" applyAlignment="1" applyProtection="1">
      <alignment vertical="center" shrinkToFit="1"/>
      <protection locked="0"/>
    </xf>
    <xf numFmtId="0" fontId="13" fillId="4" borderId="34" xfId="0" applyFont="1" applyFill="1" applyBorder="1" applyAlignment="1" applyProtection="1">
      <alignment vertical="center" shrinkToFit="1"/>
      <protection locked="0"/>
    </xf>
    <xf numFmtId="0" fontId="45" fillId="0" borderId="27" xfId="0" applyFont="1" applyFill="1" applyBorder="1" applyAlignment="1">
      <alignment vertical="center" wrapText="1"/>
    </xf>
    <xf numFmtId="0" fontId="45" fillId="0" borderId="28" xfId="0" applyFont="1" applyFill="1" applyBorder="1" applyAlignment="1">
      <alignment vertical="center" wrapText="1"/>
    </xf>
    <xf numFmtId="0" fontId="45" fillId="0" borderId="30" xfId="0" applyFont="1" applyFill="1" applyBorder="1" applyAlignment="1">
      <alignment vertical="center" wrapText="1"/>
    </xf>
    <xf numFmtId="0" fontId="45" fillId="0" borderId="26" xfId="0" applyFont="1" applyFill="1" applyBorder="1" applyAlignment="1">
      <alignment vertical="center" wrapText="1"/>
    </xf>
    <xf numFmtId="0" fontId="13" fillId="13" borderId="92" xfId="0" applyFont="1" applyFill="1" applyBorder="1" applyAlignment="1" applyProtection="1">
      <alignment horizontal="center" vertical="center"/>
    </xf>
    <xf numFmtId="0" fontId="13" fillId="13" borderId="93" xfId="0" applyFont="1" applyFill="1" applyBorder="1" applyAlignment="1" applyProtection="1">
      <alignment horizontal="center" vertical="center"/>
    </xf>
    <xf numFmtId="0" fontId="13" fillId="13" borderId="87" xfId="0" applyFont="1" applyFill="1" applyBorder="1">
      <alignment vertical="center"/>
    </xf>
    <xf numFmtId="0" fontId="13" fillId="13" borderId="81" xfId="0" applyFont="1" applyFill="1" applyBorder="1">
      <alignment vertical="center"/>
    </xf>
    <xf numFmtId="0" fontId="13" fillId="13" borderId="91" xfId="0" applyFont="1" applyFill="1" applyBorder="1">
      <alignment vertical="center"/>
    </xf>
    <xf numFmtId="177" fontId="13" fillId="6" borderId="96" xfId="1" applyNumberFormat="1" applyFont="1" applyFill="1" applyBorder="1" applyProtection="1">
      <alignment vertical="center"/>
    </xf>
    <xf numFmtId="177" fontId="13" fillId="6" borderId="97" xfId="1" applyNumberFormat="1" applyFont="1" applyFill="1" applyBorder="1" applyProtection="1">
      <alignment vertical="center"/>
    </xf>
    <xf numFmtId="177" fontId="13" fillId="6" borderId="98" xfId="1" applyNumberFormat="1" applyFont="1" applyFill="1" applyBorder="1" applyProtection="1">
      <alignment vertical="center"/>
    </xf>
    <xf numFmtId="0" fontId="36" fillId="13" borderId="83" xfId="0" applyFont="1" applyFill="1" applyBorder="1" applyAlignment="1">
      <alignment vertical="center" shrinkToFit="1"/>
    </xf>
    <xf numFmtId="0" fontId="36" fillId="13" borderId="81" xfId="0" applyFont="1" applyFill="1" applyBorder="1" applyAlignment="1">
      <alignment vertical="center" shrinkToFit="1"/>
    </xf>
    <xf numFmtId="0" fontId="36" fillId="13" borderId="82" xfId="0" applyFont="1" applyFill="1" applyBorder="1" applyAlignment="1">
      <alignment vertical="center" shrinkToFit="1"/>
    </xf>
    <xf numFmtId="0" fontId="13" fillId="13" borderId="86" xfId="0" applyFont="1" applyFill="1" applyBorder="1" applyAlignment="1">
      <alignment horizontal="center" vertical="center" shrinkToFit="1"/>
    </xf>
    <xf numFmtId="0" fontId="13" fillId="4" borderId="85" xfId="0" applyFont="1" applyFill="1" applyBorder="1" applyAlignment="1" applyProtection="1">
      <alignment vertical="center" shrinkToFit="1"/>
      <protection locked="0"/>
    </xf>
    <xf numFmtId="0" fontId="13" fillId="13" borderId="32" xfId="0" applyFont="1" applyFill="1" applyBorder="1" applyAlignment="1">
      <alignment horizontal="center" vertical="center"/>
    </xf>
    <xf numFmtId="0" fontId="13" fillId="13" borderId="33" xfId="0" applyFont="1" applyFill="1" applyBorder="1" applyAlignment="1">
      <alignment horizontal="center" vertical="center"/>
    </xf>
    <xf numFmtId="0" fontId="13" fillId="13" borderId="86" xfId="0" applyFont="1" applyFill="1" applyBorder="1" applyAlignment="1">
      <alignment horizontal="center" vertical="center"/>
    </xf>
    <xf numFmtId="38" fontId="13" fillId="13" borderId="85" xfId="1" applyFont="1" applyFill="1" applyBorder="1">
      <alignment vertical="center"/>
    </xf>
    <xf numFmtId="38" fontId="13" fillId="13" borderId="33" xfId="1" applyFont="1" applyFill="1" applyBorder="1">
      <alignment vertical="center"/>
    </xf>
    <xf numFmtId="38" fontId="13" fillId="13" borderId="86" xfId="1" applyFont="1" applyFill="1" applyBorder="1">
      <alignment vertical="center"/>
    </xf>
    <xf numFmtId="0" fontId="13" fillId="13" borderId="34" xfId="0" applyFont="1" applyFill="1" applyBorder="1" applyAlignment="1">
      <alignment horizontal="center" vertical="center"/>
    </xf>
    <xf numFmtId="0" fontId="13" fillId="5" borderId="32" xfId="0" applyFont="1" applyFill="1" applyBorder="1" applyAlignment="1" applyProtection="1">
      <alignment horizontal="center" vertical="center"/>
      <protection locked="0"/>
    </xf>
    <xf numFmtId="0" fontId="13" fillId="5" borderId="34" xfId="0" applyFont="1" applyFill="1" applyBorder="1" applyAlignment="1" applyProtection="1">
      <alignment horizontal="center" vertical="center"/>
      <protection locked="0"/>
    </xf>
    <xf numFmtId="0" fontId="13" fillId="13" borderId="32" xfId="0" applyFont="1" applyFill="1" applyBorder="1">
      <alignment vertical="center"/>
    </xf>
    <xf numFmtId="0" fontId="13" fillId="13" borderId="33" xfId="0" applyFont="1" applyFill="1" applyBorder="1">
      <alignment vertical="center"/>
    </xf>
    <xf numFmtId="0" fontId="13" fillId="13" borderId="34" xfId="0" applyFont="1" applyFill="1" applyBorder="1">
      <alignment vertical="center"/>
    </xf>
    <xf numFmtId="0" fontId="12" fillId="14" borderId="17" xfId="0" applyFont="1" applyFill="1" applyBorder="1">
      <alignment vertical="center"/>
    </xf>
    <xf numFmtId="0" fontId="12" fillId="14" borderId="31" xfId="0" applyFont="1" applyFill="1" applyBorder="1">
      <alignment vertical="center"/>
    </xf>
    <xf numFmtId="0" fontId="13" fillId="13" borderId="27" xfId="0" applyFont="1" applyFill="1" applyBorder="1" applyAlignment="1">
      <alignment horizontal="center" vertical="center" wrapText="1"/>
    </xf>
    <xf numFmtId="0" fontId="13" fillId="13" borderId="28" xfId="0" applyFont="1" applyFill="1" applyBorder="1" applyAlignment="1">
      <alignment horizontal="center" vertical="center" wrapText="1"/>
    </xf>
    <xf numFmtId="0" fontId="13" fillId="13" borderId="63" xfId="0" applyFont="1" applyFill="1" applyBorder="1" applyAlignment="1">
      <alignment horizontal="center" vertical="center" wrapText="1"/>
    </xf>
    <xf numFmtId="0" fontId="13" fillId="13" borderId="18" xfId="0" applyFont="1" applyFill="1" applyBorder="1" applyAlignment="1">
      <alignment horizontal="center" vertical="center" wrapText="1"/>
    </xf>
    <xf numFmtId="0" fontId="13" fillId="13" borderId="0"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41" xfId="0" applyFont="1" applyFill="1" applyBorder="1" applyAlignment="1">
      <alignment horizontal="distributed" vertical="center"/>
    </xf>
    <xf numFmtId="0" fontId="13" fillId="13" borderId="47" xfId="0" applyFont="1" applyFill="1" applyBorder="1" applyAlignment="1">
      <alignment horizontal="distributed" vertical="center"/>
    </xf>
    <xf numFmtId="0" fontId="13" fillId="13" borderId="42" xfId="0" applyFont="1" applyFill="1" applyBorder="1" applyAlignment="1">
      <alignment horizontal="distributed" vertical="center"/>
    </xf>
    <xf numFmtId="49" fontId="13" fillId="5" borderId="32" xfId="0" applyNumberFormat="1" applyFont="1" applyFill="1" applyBorder="1" applyAlignment="1" applyProtection="1">
      <alignment horizontal="center" vertical="center"/>
      <protection locked="0"/>
    </xf>
    <xf numFmtId="49" fontId="13" fillId="5" borderId="33" xfId="0" applyNumberFormat="1" applyFont="1" applyFill="1" applyBorder="1" applyAlignment="1" applyProtection="1">
      <alignment horizontal="center" vertical="center"/>
      <protection locked="0"/>
    </xf>
    <xf numFmtId="49" fontId="13" fillId="5" borderId="34" xfId="0" applyNumberFormat="1" applyFont="1" applyFill="1" applyBorder="1" applyAlignment="1" applyProtection="1">
      <alignment horizontal="center" vertical="center"/>
      <protection locked="0"/>
    </xf>
    <xf numFmtId="0" fontId="13" fillId="13" borderId="30" xfId="0" applyFont="1" applyFill="1" applyBorder="1" applyAlignment="1">
      <alignment horizontal="center" vertical="center" wrapText="1"/>
    </xf>
    <xf numFmtId="0" fontId="13" fillId="13" borderId="26"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13" fillId="6" borderId="70" xfId="0" applyFont="1" applyFill="1" applyBorder="1" applyAlignment="1">
      <alignment horizontal="center" vertical="center" wrapText="1"/>
    </xf>
    <xf numFmtId="0" fontId="13" fillId="5" borderId="94" xfId="0" applyFont="1" applyFill="1" applyBorder="1" applyAlignment="1" applyProtection="1">
      <alignment horizontal="center" vertical="center"/>
      <protection locked="0"/>
    </xf>
    <xf numFmtId="0" fontId="13" fillId="5" borderId="95" xfId="0" applyFont="1" applyFill="1" applyBorder="1" applyAlignment="1" applyProtection="1">
      <alignment horizontal="center" vertical="center"/>
      <protection locked="0"/>
    </xf>
    <xf numFmtId="0" fontId="13" fillId="13" borderId="62" xfId="0" applyFont="1" applyFill="1" applyBorder="1">
      <alignment vertical="center"/>
    </xf>
    <xf numFmtId="0" fontId="13" fillId="13" borderId="47" xfId="0" applyFont="1" applyFill="1" applyBorder="1">
      <alignment vertical="center"/>
    </xf>
    <xf numFmtId="0" fontId="13" fillId="13" borderId="90" xfId="0" applyFont="1" applyFill="1" applyBorder="1">
      <alignment vertical="center"/>
    </xf>
    <xf numFmtId="177" fontId="13" fillId="6" borderId="68" xfId="1" applyNumberFormat="1" applyFont="1" applyFill="1" applyBorder="1" applyProtection="1">
      <alignment vertical="center"/>
    </xf>
    <xf numFmtId="177" fontId="13" fillId="6" borderId="69" xfId="1" applyNumberFormat="1" applyFont="1" applyFill="1" applyBorder="1" applyProtection="1">
      <alignment vertical="center"/>
    </xf>
    <xf numFmtId="177" fontId="13" fillId="6" borderId="95" xfId="1" applyNumberFormat="1" applyFont="1" applyFill="1" applyBorder="1" applyProtection="1">
      <alignment vertical="center"/>
    </xf>
    <xf numFmtId="0" fontId="36" fillId="13" borderId="62" xfId="0" applyFont="1" applyFill="1" applyBorder="1" applyAlignment="1">
      <alignment vertical="center" shrinkToFit="1"/>
    </xf>
    <xf numFmtId="0" fontId="36" fillId="13" borderId="47" xfId="0" applyFont="1" applyFill="1" applyBorder="1" applyAlignment="1">
      <alignment vertical="center" shrinkToFit="1"/>
    </xf>
    <xf numFmtId="0" fontId="36" fillId="13" borderId="42" xfId="0" applyFont="1" applyFill="1" applyBorder="1" applyAlignment="1">
      <alignment vertical="center" shrinkToFit="1"/>
    </xf>
    <xf numFmtId="0" fontId="9" fillId="10" borderId="30" xfId="0" applyFont="1" applyFill="1" applyBorder="1" applyAlignment="1">
      <alignment horizontal="center" vertical="center"/>
    </xf>
    <xf numFmtId="0" fontId="9" fillId="10" borderId="26" xfId="0" applyFont="1" applyFill="1" applyBorder="1" applyAlignment="1">
      <alignment horizontal="center" vertical="center"/>
    </xf>
    <xf numFmtId="0" fontId="9" fillId="10" borderId="31" xfId="0" applyFont="1" applyFill="1" applyBorder="1" applyAlignment="1">
      <alignment horizontal="center" vertical="center"/>
    </xf>
    <xf numFmtId="0" fontId="9" fillId="5" borderId="32" xfId="0" applyFont="1" applyFill="1" applyBorder="1" applyAlignment="1" applyProtection="1">
      <alignment horizontal="center" vertical="center"/>
      <protection locked="0"/>
    </xf>
    <xf numFmtId="0" fontId="9" fillId="5" borderId="34" xfId="0" applyFont="1" applyFill="1" applyBorder="1" applyAlignment="1" applyProtection="1">
      <alignment horizontal="center" vertical="center"/>
      <protection locked="0"/>
    </xf>
    <xf numFmtId="0" fontId="9" fillId="10" borderId="80" xfId="0" applyFont="1" applyFill="1" applyBorder="1" applyAlignment="1">
      <alignment horizontal="center" vertical="center"/>
    </xf>
    <xf numFmtId="0" fontId="9" fillId="10" borderId="81" xfId="0" applyFont="1" applyFill="1" applyBorder="1" applyAlignment="1">
      <alignment horizontal="center" vertical="center"/>
    </xf>
    <xf numFmtId="0" fontId="9" fillId="10" borderId="88" xfId="0" applyFont="1" applyFill="1" applyBorder="1" applyAlignment="1">
      <alignment horizontal="center" vertical="center"/>
    </xf>
    <xf numFmtId="0" fontId="9" fillId="10" borderId="43" xfId="0" applyFont="1" applyFill="1" applyBorder="1" applyAlignment="1">
      <alignment horizontal="center" vertical="center"/>
    </xf>
    <xf numFmtId="0" fontId="9" fillId="10" borderId="44" xfId="0" applyFont="1" applyFill="1" applyBorder="1" applyAlignment="1">
      <alignment horizontal="center" vertical="center"/>
    </xf>
    <xf numFmtId="38" fontId="9" fillId="10" borderId="85" xfId="1" applyFont="1" applyFill="1" applyBorder="1">
      <alignment vertical="center"/>
    </xf>
    <xf numFmtId="38" fontId="9" fillId="10" borderId="33" xfId="1" applyFont="1" applyFill="1" applyBorder="1">
      <alignment vertical="center"/>
    </xf>
    <xf numFmtId="38" fontId="9" fillId="10" borderId="86" xfId="1" applyFont="1" applyFill="1" applyBorder="1">
      <alignment vertical="center"/>
    </xf>
    <xf numFmtId="0" fontId="13" fillId="5" borderId="32" xfId="0" applyFont="1" applyFill="1" applyBorder="1" applyProtection="1">
      <alignment vertical="center"/>
      <protection locked="0"/>
    </xf>
    <xf numFmtId="0" fontId="13" fillId="5" borderId="33" xfId="0" applyFont="1" applyFill="1" applyBorder="1" applyProtection="1">
      <alignment vertical="center"/>
      <protection locked="0"/>
    </xf>
    <xf numFmtId="0" fontId="13" fillId="5" borderId="34" xfId="0" applyFont="1" applyFill="1" applyBorder="1" applyProtection="1">
      <alignment vertical="center"/>
      <protection locked="0"/>
    </xf>
    <xf numFmtId="0" fontId="13" fillId="13" borderId="37" xfId="0" applyFont="1" applyFill="1" applyBorder="1" applyAlignment="1">
      <alignment horizontal="distributed" vertical="center"/>
    </xf>
    <xf numFmtId="0" fontId="13" fillId="13" borderId="49" xfId="0" applyFont="1" applyFill="1" applyBorder="1" applyAlignment="1">
      <alignment horizontal="distributed" vertical="center"/>
    </xf>
    <xf numFmtId="0" fontId="13" fillId="13" borderId="79" xfId="0" applyFont="1" applyFill="1" applyBorder="1" applyAlignment="1">
      <alignment horizontal="distributed" vertical="center"/>
    </xf>
    <xf numFmtId="0" fontId="13" fillId="13" borderId="4" xfId="0" applyFont="1" applyFill="1" applyBorder="1" applyAlignment="1">
      <alignment horizontal="distributed" vertical="center"/>
    </xf>
    <xf numFmtId="0" fontId="13" fillId="13" borderId="0" xfId="0" applyFont="1" applyFill="1" applyBorder="1" applyAlignment="1">
      <alignment horizontal="distributed" vertical="center"/>
    </xf>
    <xf numFmtId="0" fontId="13" fillId="13" borderId="17" xfId="0" applyFont="1" applyFill="1" applyBorder="1" applyAlignment="1">
      <alignment horizontal="distributed" vertical="center"/>
    </xf>
    <xf numFmtId="49" fontId="13" fillId="5" borderId="27" xfId="0" applyNumberFormat="1" applyFont="1" applyFill="1" applyBorder="1" applyAlignment="1" applyProtection="1">
      <alignment horizontal="center" vertical="center" shrinkToFit="1"/>
      <protection locked="0"/>
    </xf>
    <xf numFmtId="49" fontId="13" fillId="5" borderId="28" xfId="0" applyNumberFormat="1" applyFont="1" applyFill="1" applyBorder="1" applyAlignment="1" applyProtection="1">
      <alignment horizontal="center" vertical="center" shrinkToFit="1"/>
      <protection locked="0"/>
    </xf>
    <xf numFmtId="49" fontId="13" fillId="5" borderId="29" xfId="0" applyNumberFormat="1" applyFont="1" applyFill="1" applyBorder="1" applyAlignment="1" applyProtection="1">
      <alignment horizontal="center" vertical="center" shrinkToFit="1"/>
      <protection locked="0"/>
    </xf>
    <xf numFmtId="49" fontId="13" fillId="4" borderId="32" xfId="0" applyNumberFormat="1" applyFont="1" applyFill="1" applyBorder="1" applyAlignment="1" applyProtection="1">
      <alignment vertical="center" shrinkToFit="1"/>
      <protection locked="0"/>
    </xf>
    <xf numFmtId="49" fontId="13" fillId="4" borderId="33" xfId="0" applyNumberFormat="1" applyFont="1" applyFill="1" applyBorder="1" applyAlignment="1" applyProtection="1">
      <alignment vertical="center" shrinkToFit="1"/>
      <protection locked="0"/>
    </xf>
    <xf numFmtId="49" fontId="13" fillId="4" borderId="34" xfId="0" applyNumberFormat="1" applyFont="1" applyFill="1" applyBorder="1" applyAlignment="1" applyProtection="1">
      <alignment vertical="center" shrinkToFit="1"/>
      <protection locked="0"/>
    </xf>
    <xf numFmtId="0" fontId="9" fillId="9" borderId="84" xfId="0" applyFont="1" applyFill="1" applyBorder="1" applyAlignment="1">
      <alignment horizontal="center" vertical="center"/>
    </xf>
    <xf numFmtId="0" fontId="9" fillId="9" borderId="47" xfId="0" applyFont="1" applyFill="1" applyBorder="1" applyAlignment="1">
      <alignment horizontal="center" vertical="center"/>
    </xf>
    <xf numFmtId="0" fontId="9" fillId="9" borderId="42" xfId="0" applyFont="1" applyFill="1" applyBorder="1" applyAlignment="1">
      <alignment horizontal="center" vertical="center"/>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5" borderId="33" xfId="0" applyFont="1" applyFill="1" applyBorder="1" applyAlignment="1" applyProtection="1">
      <alignment horizontal="center" vertical="center"/>
      <protection locked="0"/>
    </xf>
    <xf numFmtId="0" fontId="9" fillId="5" borderId="32" xfId="0" applyFont="1" applyFill="1" applyBorder="1" applyProtection="1">
      <alignment vertical="center"/>
      <protection locked="0"/>
    </xf>
    <xf numFmtId="0" fontId="9" fillId="5" borderId="33" xfId="0" applyFont="1" applyFill="1" applyBorder="1" applyProtection="1">
      <alignment vertical="center"/>
      <protection locked="0"/>
    </xf>
    <xf numFmtId="0" fontId="9" fillId="5" borderId="34" xfId="0" applyFont="1" applyFill="1" applyBorder="1" applyProtection="1">
      <alignment vertical="center"/>
      <protection locked="0"/>
    </xf>
    <xf numFmtId="0" fontId="9" fillId="0" borderId="30" xfId="0" applyFont="1" applyBorder="1" applyProtection="1">
      <alignment vertical="center"/>
      <protection locked="0"/>
    </xf>
    <xf numFmtId="0" fontId="9" fillId="0" borderId="26" xfId="0" applyFont="1" applyBorder="1" applyProtection="1">
      <alignment vertical="center"/>
      <protection locked="0"/>
    </xf>
    <xf numFmtId="0" fontId="9" fillId="0" borderId="31" xfId="0" applyFont="1" applyBorder="1" applyProtection="1">
      <alignment vertical="center"/>
      <protection locked="0"/>
    </xf>
    <xf numFmtId="0" fontId="11" fillId="12" borderId="27" xfId="0" applyFont="1" applyFill="1" applyBorder="1" applyAlignment="1">
      <alignment horizontal="center" vertical="center" wrapText="1"/>
    </xf>
    <xf numFmtId="0" fontId="11" fillId="12" borderId="28" xfId="0" applyFont="1" applyFill="1" applyBorder="1" applyAlignment="1">
      <alignment horizontal="center" vertical="center" wrapText="1"/>
    </xf>
    <xf numFmtId="0" fontId="11" fillId="12" borderId="29" xfId="0" applyFont="1" applyFill="1" applyBorder="1" applyAlignment="1">
      <alignment horizontal="center" vertical="center" wrapText="1"/>
    </xf>
    <xf numFmtId="0" fontId="11" fillId="12" borderId="30" xfId="0" applyFont="1" applyFill="1" applyBorder="1" applyAlignment="1">
      <alignment horizontal="center" vertical="center" wrapText="1"/>
    </xf>
    <xf numFmtId="0" fontId="11" fillId="12" borderId="26" xfId="0" applyFont="1" applyFill="1" applyBorder="1" applyAlignment="1">
      <alignment horizontal="center" vertical="center" wrapText="1"/>
    </xf>
    <xf numFmtId="0" fontId="11" fillId="12" borderId="31" xfId="0" applyFont="1" applyFill="1" applyBorder="1" applyAlignment="1">
      <alignment horizontal="center" vertical="center" wrapText="1"/>
    </xf>
    <xf numFmtId="0" fontId="11" fillId="12" borderId="59" xfId="0" applyFont="1" applyFill="1" applyBorder="1" applyAlignment="1">
      <alignment vertical="center" textRotation="255"/>
    </xf>
    <xf numFmtId="0" fontId="11" fillId="12" borderId="60" xfId="0" applyFont="1" applyFill="1" applyBorder="1" applyAlignment="1">
      <alignment vertical="center" textRotation="255"/>
    </xf>
    <xf numFmtId="0" fontId="11" fillId="12" borderId="41" xfId="0" applyFont="1" applyFill="1" applyBorder="1" applyAlignment="1">
      <alignment horizontal="center" vertical="center"/>
    </xf>
    <xf numFmtId="0" fontId="11" fillId="12" borderId="47" xfId="0" applyFont="1" applyFill="1" applyBorder="1" applyAlignment="1">
      <alignment horizontal="center" vertical="center"/>
    </xf>
    <xf numFmtId="0" fontId="11" fillId="12" borderId="40" xfId="0" applyFont="1" applyFill="1" applyBorder="1" applyAlignment="1">
      <alignment horizontal="center" vertical="center"/>
    </xf>
    <xf numFmtId="38" fontId="11" fillId="12" borderId="41" xfId="1" applyFont="1" applyFill="1" applyBorder="1">
      <alignment vertical="center"/>
    </xf>
    <xf numFmtId="38" fontId="11" fillId="12" borderId="47" xfId="1" applyFont="1" applyFill="1" applyBorder="1">
      <alignment vertical="center"/>
    </xf>
    <xf numFmtId="38" fontId="11" fillId="12" borderId="40" xfId="1" applyFont="1" applyFill="1" applyBorder="1">
      <alignment vertical="center"/>
    </xf>
    <xf numFmtId="0" fontId="11" fillId="12" borderId="84" xfId="0" applyFont="1" applyFill="1" applyBorder="1" applyAlignment="1">
      <alignment horizontal="center" vertical="center"/>
    </xf>
    <xf numFmtId="176" fontId="11" fillId="12" borderId="41" xfId="1" applyNumberFormat="1" applyFont="1" applyFill="1" applyBorder="1" applyAlignment="1">
      <alignment vertical="center" shrinkToFit="1"/>
    </xf>
    <xf numFmtId="176" fontId="11" fillId="12" borderId="47" xfId="1" applyNumberFormat="1" applyFont="1" applyFill="1" applyBorder="1" applyAlignment="1">
      <alignment vertical="center" shrinkToFit="1"/>
    </xf>
    <xf numFmtId="176" fontId="11" fillId="12" borderId="40" xfId="1" applyNumberFormat="1" applyFont="1" applyFill="1" applyBorder="1" applyAlignment="1">
      <alignment vertical="center" shrinkToFit="1"/>
    </xf>
    <xf numFmtId="0" fontId="9" fillId="10" borderId="32" xfId="0" applyFont="1" applyFill="1" applyBorder="1">
      <alignment vertical="center"/>
    </xf>
    <xf numFmtId="0" fontId="9" fillId="10" borderId="33" xfId="0" applyFont="1" applyFill="1" applyBorder="1">
      <alignment vertical="center"/>
    </xf>
    <xf numFmtId="0" fontId="9" fillId="10" borderId="34" xfId="0" applyFont="1" applyFill="1" applyBorder="1">
      <alignment vertical="center"/>
    </xf>
    <xf numFmtId="0" fontId="11" fillId="12" borderId="87" xfId="0" applyFont="1" applyFill="1" applyBorder="1" applyAlignment="1">
      <alignment horizontal="center" vertical="center"/>
    </xf>
    <xf numFmtId="0" fontId="11" fillId="12" borderId="81" xfId="0" applyFont="1" applyFill="1" applyBorder="1" applyAlignment="1">
      <alignment horizontal="center" vertical="center"/>
    </xf>
    <xf numFmtId="0" fontId="11" fillId="12" borderId="88" xfId="0" applyFont="1" applyFill="1" applyBorder="1" applyAlignment="1">
      <alignment horizontal="center" vertical="center"/>
    </xf>
    <xf numFmtId="38" fontId="11" fillId="12" borderId="87" xfId="1" applyFont="1" applyFill="1" applyBorder="1">
      <alignment vertical="center"/>
    </xf>
    <xf numFmtId="38" fontId="11" fillId="12" borderId="81" xfId="1" applyFont="1" applyFill="1" applyBorder="1">
      <alignment vertical="center"/>
    </xf>
    <xf numFmtId="38" fontId="11" fillId="12" borderId="88" xfId="1" applyFont="1" applyFill="1" applyBorder="1">
      <alignment vertical="center"/>
    </xf>
    <xf numFmtId="0" fontId="11" fillId="12" borderId="80" xfId="0" applyFont="1" applyFill="1" applyBorder="1" applyAlignment="1">
      <alignment horizontal="center" vertical="center"/>
    </xf>
    <xf numFmtId="0" fontId="9" fillId="10" borderId="84" xfId="0" applyFont="1" applyFill="1" applyBorder="1" applyAlignment="1">
      <alignment horizontal="center" vertical="center"/>
    </xf>
    <xf numFmtId="0" fontId="9" fillId="10" borderId="47" xfId="0" applyFont="1" applyFill="1" applyBorder="1" applyAlignment="1">
      <alignment horizontal="center" vertical="center"/>
    </xf>
    <xf numFmtId="0" fontId="9" fillId="10" borderId="42" xfId="0" applyFont="1" applyFill="1" applyBorder="1" applyAlignment="1">
      <alignment horizontal="center" vertical="center"/>
    </xf>
    <xf numFmtId="38" fontId="9" fillId="5" borderId="32" xfId="1" applyFont="1" applyFill="1" applyBorder="1" applyProtection="1">
      <alignment vertical="center"/>
      <protection locked="0"/>
    </xf>
    <xf numFmtId="38" fontId="9" fillId="5" borderId="33" xfId="1" applyFont="1" applyFill="1" applyBorder="1" applyProtection="1">
      <alignment vertical="center"/>
      <protection locked="0"/>
    </xf>
    <xf numFmtId="38" fontId="9" fillId="5" borderId="34" xfId="1" applyFont="1" applyFill="1" applyBorder="1" applyProtection="1">
      <alignment vertical="center"/>
      <protection locked="0"/>
    </xf>
    <xf numFmtId="0" fontId="9" fillId="10" borderId="84" xfId="0" applyFont="1" applyFill="1" applyBorder="1">
      <alignment vertical="center"/>
    </xf>
    <xf numFmtId="0" fontId="9" fillId="10" borderId="47" xfId="0" applyFont="1" applyFill="1" applyBorder="1">
      <alignment vertical="center"/>
    </xf>
    <xf numFmtId="0" fontId="9" fillId="10" borderId="42" xfId="0" applyFont="1" applyFill="1" applyBorder="1">
      <alignment vertical="center"/>
    </xf>
    <xf numFmtId="178" fontId="9" fillId="5" borderId="32" xfId="0" applyNumberFormat="1" applyFont="1" applyFill="1" applyBorder="1" applyAlignment="1" applyProtection="1">
      <alignment horizontal="center" vertical="center"/>
      <protection locked="0"/>
    </xf>
    <xf numFmtId="178" fontId="9" fillId="5" borderId="33" xfId="0" applyNumberFormat="1" applyFont="1" applyFill="1" applyBorder="1" applyAlignment="1" applyProtection="1">
      <alignment horizontal="center" vertical="center"/>
      <protection locked="0"/>
    </xf>
    <xf numFmtId="178" fontId="9" fillId="5" borderId="34" xfId="0" applyNumberFormat="1" applyFont="1" applyFill="1" applyBorder="1" applyAlignment="1" applyProtection="1">
      <alignment horizontal="center" vertical="center"/>
      <protection locked="0"/>
    </xf>
    <xf numFmtId="0" fontId="9" fillId="9" borderId="59" xfId="0" applyFont="1" applyFill="1" applyBorder="1" applyAlignment="1">
      <alignment vertical="center" textRotation="255"/>
    </xf>
    <xf numFmtId="0" fontId="9" fillId="9" borderId="60" xfId="0" applyFont="1" applyFill="1" applyBorder="1" applyAlignment="1">
      <alignment vertical="center" textRotation="255"/>
    </xf>
    <xf numFmtId="0" fontId="9" fillId="9" borderId="41" xfId="0" applyFont="1" applyFill="1" applyBorder="1" applyAlignment="1">
      <alignment vertical="center" shrinkToFit="1"/>
    </xf>
    <xf numFmtId="0" fontId="9" fillId="9" borderId="47" xfId="0" applyFont="1" applyFill="1" applyBorder="1" applyAlignment="1">
      <alignment vertical="center" shrinkToFit="1"/>
    </xf>
    <xf numFmtId="0" fontId="9" fillId="9" borderId="42" xfId="0" applyFont="1" applyFill="1" applyBorder="1" applyAlignment="1">
      <alignment vertical="center" shrinkToFit="1"/>
    </xf>
    <xf numFmtId="0" fontId="9" fillId="9" borderId="87" xfId="0" applyFont="1" applyFill="1" applyBorder="1" applyAlignment="1">
      <alignment vertical="center" shrinkToFit="1"/>
    </xf>
    <xf numFmtId="0" fontId="9" fillId="9" borderId="81" xfId="0" applyFont="1" applyFill="1" applyBorder="1" applyAlignment="1">
      <alignment vertical="center" shrinkToFit="1"/>
    </xf>
    <xf numFmtId="0" fontId="9" fillId="9" borderId="82" xfId="0" applyFont="1" applyFill="1" applyBorder="1" applyAlignment="1">
      <alignment vertical="center" shrinkToFit="1"/>
    </xf>
    <xf numFmtId="0" fontId="9" fillId="5" borderId="32" xfId="0" applyFont="1" applyFill="1" applyBorder="1" applyAlignment="1" applyProtection="1">
      <alignment vertical="center" shrinkToFit="1"/>
      <protection locked="0"/>
    </xf>
    <xf numFmtId="0" fontId="9" fillId="5" borderId="33" xfId="0" applyFont="1" applyFill="1" applyBorder="1" applyAlignment="1" applyProtection="1">
      <alignment vertical="center" shrinkToFit="1"/>
      <protection locked="0"/>
    </xf>
    <xf numFmtId="0" fontId="9" fillId="5" borderId="34" xfId="0" applyFont="1" applyFill="1" applyBorder="1" applyAlignment="1" applyProtection="1">
      <alignment vertical="center" shrinkToFit="1"/>
      <protection locked="0"/>
    </xf>
    <xf numFmtId="0" fontId="9" fillId="10" borderId="27" xfId="0" applyFont="1" applyFill="1" applyBorder="1" applyAlignment="1">
      <alignment horizontal="center" vertical="center" shrinkToFit="1"/>
    </xf>
    <xf numFmtId="0" fontId="9" fillId="10" borderId="28" xfId="0" applyFont="1" applyFill="1" applyBorder="1" applyAlignment="1">
      <alignment horizontal="center" vertical="center" shrinkToFit="1"/>
    </xf>
    <xf numFmtId="0" fontId="9" fillId="10" borderId="29" xfId="0" applyFont="1" applyFill="1" applyBorder="1" applyAlignment="1">
      <alignment horizontal="center" vertical="center" shrinkToFit="1"/>
    </xf>
    <xf numFmtId="49" fontId="9" fillId="5" borderId="32" xfId="0" applyNumberFormat="1" applyFont="1" applyFill="1" applyBorder="1" applyAlignment="1" applyProtection="1">
      <alignment horizontal="center" vertical="center"/>
      <protection locked="0"/>
    </xf>
    <xf numFmtId="49" fontId="9" fillId="5" borderId="33" xfId="0" applyNumberFormat="1" applyFont="1" applyFill="1" applyBorder="1" applyAlignment="1" applyProtection="1">
      <alignment horizontal="center" vertical="center"/>
      <protection locked="0"/>
    </xf>
    <xf numFmtId="49" fontId="9" fillId="5" borderId="34" xfId="0" applyNumberFormat="1" applyFont="1" applyFill="1" applyBorder="1" applyAlignment="1" applyProtection="1">
      <alignment horizontal="center" vertical="center"/>
      <protection locked="0"/>
    </xf>
    <xf numFmtId="0" fontId="9" fillId="9" borderId="80" xfId="0" applyFont="1" applyFill="1" applyBorder="1" applyAlignment="1">
      <alignment horizontal="center" vertical="center"/>
    </xf>
    <xf numFmtId="0" fontId="9" fillId="9" borderId="81" xfId="0" applyFont="1" applyFill="1" applyBorder="1" applyAlignment="1">
      <alignment horizontal="center" vertical="center"/>
    </xf>
    <xf numFmtId="0" fontId="9" fillId="9" borderId="82" xfId="0" applyFont="1" applyFill="1" applyBorder="1" applyAlignment="1">
      <alignment horizontal="center" vertical="center"/>
    </xf>
    <xf numFmtId="0" fontId="9" fillId="4" borderId="32" xfId="0" applyFont="1" applyFill="1" applyBorder="1" applyAlignment="1" applyProtection="1">
      <alignment horizontal="center" vertical="center"/>
      <protection locked="0"/>
    </xf>
    <xf numFmtId="0" fontId="9" fillId="4" borderId="34" xfId="0" applyFont="1" applyFill="1" applyBorder="1" applyAlignment="1" applyProtection="1">
      <alignment horizontal="center" vertical="center"/>
      <protection locked="0"/>
    </xf>
    <xf numFmtId="0" fontId="9" fillId="7" borderId="84" xfId="0" applyFont="1" applyFill="1" applyBorder="1" applyAlignment="1">
      <alignment horizontal="distributed" vertical="center"/>
    </xf>
    <xf numFmtId="0" fontId="9" fillId="7" borderId="47" xfId="0" applyFont="1" applyFill="1" applyBorder="1" applyAlignment="1">
      <alignment horizontal="distributed" vertical="center"/>
    </xf>
    <xf numFmtId="0" fontId="9" fillId="7" borderId="42" xfId="0" applyFont="1" applyFill="1" applyBorder="1" applyAlignment="1">
      <alignment horizontal="distributed" vertical="center"/>
    </xf>
    <xf numFmtId="49" fontId="9" fillId="5" borderId="32" xfId="0" applyNumberFormat="1" applyFont="1" applyFill="1" applyBorder="1" applyAlignment="1" applyProtection="1">
      <alignment horizontal="center" vertical="center" shrinkToFit="1"/>
      <protection locked="0"/>
    </xf>
    <xf numFmtId="49" fontId="9" fillId="5" borderId="33" xfId="0" applyNumberFormat="1" applyFont="1" applyFill="1" applyBorder="1" applyAlignment="1" applyProtection="1">
      <alignment horizontal="center" vertical="center" shrinkToFit="1"/>
      <protection locked="0"/>
    </xf>
    <xf numFmtId="49" fontId="9" fillId="5" borderId="34" xfId="0" applyNumberFormat="1" applyFont="1" applyFill="1" applyBorder="1" applyAlignment="1" applyProtection="1">
      <alignment horizontal="center" vertical="center" shrinkToFit="1"/>
      <protection locked="0"/>
    </xf>
    <xf numFmtId="0" fontId="9" fillId="7" borderId="32" xfId="0" applyFont="1" applyFill="1" applyBorder="1" applyAlignment="1">
      <alignment horizontal="distributed" vertical="center" shrinkToFit="1"/>
    </xf>
    <xf numFmtId="0" fontId="9" fillId="7" borderId="33" xfId="0" applyFont="1" applyFill="1" applyBorder="1" applyAlignment="1">
      <alignment horizontal="distributed" vertical="center" shrinkToFit="1"/>
    </xf>
    <xf numFmtId="0" fontId="9" fillId="7" borderId="34" xfId="0" applyFont="1" applyFill="1" applyBorder="1" applyAlignment="1">
      <alignment horizontal="distributed" vertical="center" shrinkToFit="1"/>
    </xf>
    <xf numFmtId="0" fontId="9" fillId="7" borderId="59" xfId="0" applyFont="1" applyFill="1" applyBorder="1" applyAlignment="1">
      <alignment vertical="center" textRotation="255"/>
    </xf>
    <xf numFmtId="0" fontId="9" fillId="7" borderId="89" xfId="0" applyFont="1" applyFill="1" applyBorder="1" applyAlignment="1">
      <alignment vertical="center" textRotation="255"/>
    </xf>
    <xf numFmtId="0" fontId="9" fillId="7" borderId="60" xfId="0" applyFont="1" applyFill="1" applyBorder="1" applyAlignment="1">
      <alignment vertical="center" textRotation="255"/>
    </xf>
    <xf numFmtId="0" fontId="9" fillId="7" borderId="41" xfId="0" applyFont="1" applyFill="1" applyBorder="1" applyAlignment="1">
      <alignment horizontal="distributed" vertical="center"/>
    </xf>
    <xf numFmtId="0" fontId="9" fillId="7" borderId="78" xfId="0" applyFont="1" applyFill="1" applyBorder="1" applyAlignment="1">
      <alignment horizontal="distributed" vertical="center"/>
    </xf>
    <xf numFmtId="0" fontId="9" fillId="7" borderId="49" xfId="0" applyFont="1" applyFill="1" applyBorder="1" applyAlignment="1">
      <alignment horizontal="distributed" vertical="center"/>
    </xf>
    <xf numFmtId="0" fontId="9" fillId="7" borderId="79" xfId="0" applyFont="1" applyFill="1" applyBorder="1" applyAlignment="1">
      <alignment horizontal="distributed" vertical="center"/>
    </xf>
    <xf numFmtId="0" fontId="9" fillId="7" borderId="37" xfId="0" applyFont="1" applyFill="1" applyBorder="1" applyAlignment="1">
      <alignment horizontal="distributed" vertical="center"/>
    </xf>
    <xf numFmtId="0" fontId="9" fillId="7" borderId="80" xfId="0" applyFont="1" applyFill="1" applyBorder="1" applyAlignment="1">
      <alignment horizontal="distributed" vertical="center"/>
    </xf>
    <xf numFmtId="0" fontId="9" fillId="7" borderId="81" xfId="0" applyFont="1" applyFill="1" applyBorder="1" applyAlignment="1">
      <alignment horizontal="distributed" vertical="center"/>
    </xf>
    <xf numFmtId="0" fontId="9" fillId="7" borderId="82" xfId="0" applyFont="1" applyFill="1" applyBorder="1" applyAlignment="1">
      <alignment horizontal="distributed" vertical="center"/>
    </xf>
    <xf numFmtId="0" fontId="9" fillId="7" borderId="87" xfId="0" applyFont="1" applyFill="1" applyBorder="1" applyAlignment="1">
      <alignment horizontal="distributed" vertical="center"/>
    </xf>
    <xf numFmtId="49" fontId="9" fillId="5" borderId="32" xfId="0" applyNumberFormat="1" applyFont="1" applyFill="1" applyBorder="1" applyAlignment="1" applyProtection="1">
      <alignment vertical="center" shrinkToFit="1"/>
      <protection locked="0"/>
    </xf>
    <xf numFmtId="49" fontId="9" fillId="5" borderId="33" xfId="0" applyNumberFormat="1" applyFont="1" applyFill="1" applyBorder="1" applyAlignment="1" applyProtection="1">
      <alignment vertical="center" shrinkToFit="1"/>
      <protection locked="0"/>
    </xf>
    <xf numFmtId="49" fontId="9" fillId="5" borderId="34" xfId="0" applyNumberFormat="1" applyFont="1" applyFill="1" applyBorder="1" applyAlignment="1" applyProtection="1">
      <alignment vertical="center" shrinkToFit="1"/>
      <protection locked="0"/>
    </xf>
    <xf numFmtId="0" fontId="9" fillId="9" borderId="32" xfId="0" applyFont="1" applyFill="1" applyBorder="1" applyAlignment="1">
      <alignment horizontal="center" vertical="center"/>
    </xf>
    <xf numFmtId="0" fontId="9" fillId="9" borderId="33" xfId="0" applyFont="1" applyFill="1" applyBorder="1" applyAlignment="1">
      <alignment horizontal="center" vertical="center"/>
    </xf>
    <xf numFmtId="0" fontId="9" fillId="9" borderId="34" xfId="0" applyFont="1" applyFill="1" applyBorder="1" applyAlignment="1">
      <alignment horizontal="center" vertical="center"/>
    </xf>
    <xf numFmtId="0" fontId="9" fillId="3" borderId="32" xfId="0" applyFont="1" applyFill="1" applyBorder="1" applyAlignment="1">
      <alignment horizontal="center" vertical="center"/>
    </xf>
    <xf numFmtId="0" fontId="9" fillId="3" borderId="33" xfId="0" applyFont="1" applyFill="1" applyBorder="1" applyAlignment="1">
      <alignment horizontal="center" vertical="center"/>
    </xf>
    <xf numFmtId="0" fontId="9" fillId="3" borderId="34" xfId="0" applyFont="1" applyFill="1" applyBorder="1" applyAlignment="1">
      <alignment horizontal="center" vertical="center"/>
    </xf>
    <xf numFmtId="0" fontId="9" fillId="4" borderId="33" xfId="0" applyFont="1" applyFill="1" applyBorder="1" applyAlignment="1" applyProtection="1">
      <alignment horizontal="center" vertical="center"/>
      <protection locked="0"/>
    </xf>
    <xf numFmtId="0" fontId="10" fillId="4" borderId="32" xfId="0" applyFont="1" applyFill="1" applyBorder="1" applyProtection="1">
      <alignment vertical="center"/>
      <protection locked="0"/>
    </xf>
    <xf numFmtId="0" fontId="10" fillId="4" borderId="33" xfId="0" applyFont="1" applyFill="1" applyBorder="1" applyProtection="1">
      <alignment vertical="center"/>
      <protection locked="0"/>
    </xf>
    <xf numFmtId="0" fontId="10" fillId="4" borderId="34" xfId="0" applyFont="1" applyFill="1" applyBorder="1" applyProtection="1">
      <alignment vertical="center"/>
      <protection locked="0"/>
    </xf>
    <xf numFmtId="0" fontId="54" fillId="0" borderId="12" xfId="0" applyFont="1" applyBorder="1" applyAlignment="1" applyProtection="1">
      <alignment horizontal="left" vertical="center" wrapText="1" shrinkToFit="1"/>
    </xf>
    <xf numFmtId="0" fontId="6" fillId="0" borderId="12" xfId="0" applyFont="1" applyBorder="1" applyAlignment="1" applyProtection="1">
      <alignment horizontal="left" vertical="center" shrinkToFit="1"/>
    </xf>
    <xf numFmtId="0" fontId="6" fillId="0" borderId="22" xfId="0" applyFont="1" applyBorder="1" applyAlignment="1" applyProtection="1">
      <alignment horizontal="left" vertical="center" shrinkToFit="1"/>
    </xf>
    <xf numFmtId="0" fontId="6" fillId="0" borderId="0" xfId="0" applyFont="1" applyBorder="1" applyAlignment="1" applyProtection="1">
      <alignment horizontal="left" vertical="center" shrinkToFit="1"/>
    </xf>
    <xf numFmtId="0" fontId="6" fillId="0" borderId="2" xfId="0" applyFont="1" applyBorder="1" applyAlignment="1" applyProtection="1">
      <alignment horizontal="left" vertical="center" shrinkToFit="1"/>
    </xf>
    <xf numFmtId="0" fontId="6" fillId="0" borderId="24" xfId="0" applyFont="1" applyBorder="1" applyAlignment="1" applyProtection="1">
      <alignment horizontal="left" vertical="center" shrinkToFit="1"/>
    </xf>
    <xf numFmtId="0" fontId="6" fillId="0" borderId="25" xfId="0" applyFont="1" applyBorder="1" applyAlignment="1" applyProtection="1">
      <alignment horizontal="left" vertical="center" shrinkToFit="1"/>
    </xf>
    <xf numFmtId="0" fontId="19" fillId="0" borderId="72" xfId="0" applyFont="1" applyFill="1" applyBorder="1" applyAlignment="1" applyProtection="1">
      <alignment horizontal="left" vertical="center" shrinkToFit="1"/>
    </xf>
    <xf numFmtId="0" fontId="27" fillId="0" borderId="156" xfId="0" applyFont="1" applyFill="1" applyBorder="1" applyAlignment="1" applyProtection="1">
      <alignment horizontal="center" vertical="center" wrapText="1"/>
    </xf>
    <xf numFmtId="0" fontId="27" fillId="0" borderId="158" xfId="0" applyFont="1" applyFill="1" applyBorder="1" applyAlignment="1" applyProtection="1">
      <alignment horizontal="center" vertical="center" wrapText="1"/>
    </xf>
    <xf numFmtId="0" fontId="27" fillId="0" borderId="157" xfId="0" applyFont="1" applyFill="1" applyBorder="1" applyAlignment="1" applyProtection="1">
      <alignment horizontal="center" vertical="center" wrapText="1"/>
    </xf>
    <xf numFmtId="180" fontId="43" fillId="0" borderId="5" xfId="1" applyNumberFormat="1" applyFont="1" applyFill="1" applyBorder="1" applyAlignment="1" applyProtection="1">
      <alignment horizontal="center" vertical="center" shrinkToFit="1"/>
    </xf>
    <xf numFmtId="180" fontId="43" fillId="0" borderId="0" xfId="1" applyNumberFormat="1" applyFont="1" applyFill="1" applyBorder="1" applyAlignment="1" applyProtection="1">
      <alignment horizontal="center" vertical="center" shrinkToFit="1"/>
    </xf>
    <xf numFmtId="180" fontId="43" fillId="0" borderId="159" xfId="1" applyNumberFormat="1" applyFont="1" applyFill="1" applyBorder="1" applyAlignment="1" applyProtection="1">
      <alignment horizontal="center" vertical="center" shrinkToFit="1"/>
    </xf>
    <xf numFmtId="180" fontId="43" fillId="0" borderId="24" xfId="1" applyNumberFormat="1" applyFont="1" applyFill="1" applyBorder="1" applyAlignment="1" applyProtection="1">
      <alignment horizontal="center" vertical="center" shrinkToFit="1"/>
    </xf>
    <xf numFmtId="0" fontId="32" fillId="2" borderId="160" xfId="0" applyFont="1" applyFill="1" applyBorder="1" applyAlignment="1" applyProtection="1">
      <alignment horizontal="left" vertical="center" shrinkToFit="1"/>
    </xf>
    <xf numFmtId="0" fontId="32" fillId="2" borderId="20" xfId="0" applyFont="1" applyFill="1" applyBorder="1" applyAlignment="1" applyProtection="1">
      <alignment horizontal="left" vertical="center" shrinkToFit="1"/>
    </xf>
    <xf numFmtId="0" fontId="32" fillId="2" borderId="161" xfId="0" applyFont="1" applyFill="1" applyBorder="1" applyAlignment="1" applyProtection="1">
      <alignment horizontal="left" vertical="center" shrinkToFit="1"/>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center" shrinkToFit="1"/>
    </xf>
    <xf numFmtId="0" fontId="17" fillId="0" borderId="0" xfId="0" applyFont="1" applyBorder="1" applyAlignment="1" applyProtection="1">
      <alignment horizontal="left" vertical="center" shrinkToFit="1"/>
    </xf>
    <xf numFmtId="0" fontId="17" fillId="0" borderId="2" xfId="0" applyFont="1" applyBorder="1" applyAlignment="1" applyProtection="1">
      <alignment horizontal="left" vertical="center" shrinkToFit="1"/>
    </xf>
    <xf numFmtId="0" fontId="55" fillId="0" borderId="157" xfId="0" applyFont="1" applyBorder="1" applyAlignment="1">
      <alignment horizontal="center" vertical="center" wrapText="1"/>
    </xf>
    <xf numFmtId="0" fontId="6" fillId="0" borderId="72" xfId="0" applyFont="1" applyFill="1" applyBorder="1" applyAlignment="1" applyProtection="1">
      <alignment horizontal="left" vertical="center" wrapText="1" shrinkToFit="1"/>
    </xf>
    <xf numFmtId="0" fontId="6" fillId="0" borderId="154" xfId="0" applyFont="1" applyFill="1" applyBorder="1" applyAlignment="1" applyProtection="1">
      <alignment horizontal="left" vertical="center" wrapText="1" shrinkToFit="1"/>
    </xf>
    <xf numFmtId="0" fontId="6" fillId="0" borderId="0" xfId="0" applyFont="1" applyFill="1" applyBorder="1" applyAlignment="1" applyProtection="1">
      <alignment horizontal="left" vertical="center" wrapText="1" shrinkToFit="1"/>
    </xf>
    <xf numFmtId="0" fontId="6" fillId="0" borderId="6" xfId="0" applyFont="1" applyFill="1" applyBorder="1" applyAlignment="1" applyProtection="1">
      <alignment horizontal="left" vertical="center" wrapText="1" shrinkToFit="1"/>
    </xf>
    <xf numFmtId="0" fontId="6" fillId="0" borderId="24" xfId="0" applyFont="1" applyFill="1" applyBorder="1" applyAlignment="1" applyProtection="1">
      <alignment horizontal="left" vertical="center" wrapText="1" shrinkToFit="1"/>
    </xf>
    <xf numFmtId="0" fontId="6" fillId="0" borderId="155" xfId="0" applyFont="1" applyFill="1" applyBorder="1" applyAlignment="1" applyProtection="1">
      <alignment horizontal="left" vertical="center" wrapText="1" shrinkToFit="1"/>
    </xf>
    <xf numFmtId="179" fontId="37" fillId="0" borderId="26" xfId="0" applyNumberFormat="1" applyFont="1" applyBorder="1" applyAlignment="1" applyProtection="1">
      <alignment horizontal="center" vertical="center" shrinkToFit="1"/>
    </xf>
    <xf numFmtId="179" fontId="37" fillId="0" borderId="26" xfId="0" applyNumberFormat="1" applyFont="1" applyBorder="1" applyAlignment="1" applyProtection="1">
      <alignment horizontal="center" vertical="center" wrapText="1"/>
    </xf>
    <xf numFmtId="0" fontId="6" fillId="0" borderId="54" xfId="0" applyFont="1" applyFill="1" applyBorder="1" applyAlignment="1" applyProtection="1">
      <alignment horizontal="center" vertical="center" shrinkToFit="1"/>
    </xf>
    <xf numFmtId="0" fontId="42" fillId="0" borderId="48" xfId="0" applyFont="1" applyBorder="1" applyAlignment="1" applyProtection="1">
      <alignment horizontal="center" vertical="center"/>
    </xf>
    <xf numFmtId="0" fontId="42" fillId="0" borderId="11" xfId="0" applyFont="1" applyBorder="1" applyAlignment="1" applyProtection="1">
      <alignment horizontal="center" vertical="center"/>
    </xf>
    <xf numFmtId="0" fontId="42" fillId="0" borderId="57" xfId="0" applyFont="1" applyBorder="1" applyAlignment="1" applyProtection="1">
      <alignment horizontal="center" vertical="center"/>
    </xf>
    <xf numFmtId="0" fontId="42" fillId="0" borderId="52" xfId="0" applyFont="1" applyBorder="1" applyAlignment="1" applyProtection="1">
      <alignment horizontal="center" vertical="center"/>
    </xf>
    <xf numFmtId="0" fontId="42" fillId="0" borderId="4" xfId="0" applyFont="1" applyBorder="1" applyAlignment="1" applyProtection="1">
      <alignment horizontal="center" vertical="center"/>
    </xf>
    <xf numFmtId="0" fontId="42" fillId="0" borderId="56" xfId="0" applyFont="1" applyBorder="1" applyAlignment="1" applyProtection="1">
      <alignment horizontal="center" vertical="center"/>
    </xf>
    <xf numFmtId="0" fontId="39" fillId="0" borderId="49" xfId="0" applyFont="1" applyBorder="1" applyAlignment="1" applyProtection="1">
      <alignment horizontal="left" vertical="top" shrinkToFit="1"/>
    </xf>
    <xf numFmtId="0" fontId="39" fillId="0" borderId="38" xfId="0" applyFont="1" applyBorder="1" applyAlignment="1" applyProtection="1">
      <alignment horizontal="left" vertical="top" shrinkToFit="1"/>
    </xf>
    <xf numFmtId="0" fontId="32" fillId="2" borderId="150" xfId="0" applyFont="1" applyFill="1" applyBorder="1" applyAlignment="1" applyProtection="1">
      <alignment horizontal="left" vertical="center" shrinkToFit="1"/>
    </xf>
    <xf numFmtId="0" fontId="32" fillId="2" borderId="151" xfId="0" applyFont="1" applyFill="1" applyBorder="1" applyAlignment="1" applyProtection="1">
      <alignment horizontal="left" vertical="center" shrinkToFit="1"/>
    </xf>
    <xf numFmtId="0" fontId="32" fillId="2" borderId="152" xfId="0" applyFont="1" applyFill="1" applyBorder="1" applyAlignment="1" applyProtection="1">
      <alignment horizontal="left" vertical="center" shrinkToFit="1"/>
    </xf>
    <xf numFmtId="0" fontId="6" fillId="0" borderId="37" xfId="0" applyFont="1" applyBorder="1" applyAlignment="1" applyProtection="1">
      <alignment horizontal="left" vertical="center" shrinkToFit="1"/>
    </xf>
    <xf numFmtId="0" fontId="6" fillId="0" borderId="49" xfId="0" applyFont="1" applyBorder="1" applyAlignment="1" applyProtection="1">
      <alignment horizontal="left" vertical="center" shrinkToFit="1"/>
    </xf>
    <xf numFmtId="0" fontId="6" fillId="0" borderId="11" xfId="0" applyFont="1" applyBorder="1" applyAlignment="1" applyProtection="1">
      <alignment horizontal="left" vertical="center" shrinkToFit="1"/>
    </xf>
    <xf numFmtId="0" fontId="6" fillId="0" borderId="11" xfId="0" applyFont="1" applyBorder="1" applyAlignment="1" applyProtection="1">
      <alignment horizontal="center" vertical="center" textRotation="255" shrinkToFit="1"/>
    </xf>
    <xf numFmtId="0" fontId="6" fillId="0" borderId="14" xfId="0" applyFont="1" applyBorder="1" applyAlignment="1" applyProtection="1">
      <alignment horizontal="center" vertical="center" textRotation="255" shrinkToFit="1"/>
    </xf>
    <xf numFmtId="0" fontId="6" fillId="0" borderId="7" xfId="0" applyFont="1" applyBorder="1" applyAlignment="1" applyProtection="1">
      <alignment horizontal="center" vertical="center" textRotation="255" shrinkToFit="1"/>
    </xf>
    <xf numFmtId="0" fontId="6" fillId="0" borderId="10" xfId="0" applyFont="1" applyBorder="1" applyAlignment="1" applyProtection="1">
      <alignment horizontal="center" vertical="center" textRotation="255" shrinkToFit="1"/>
    </xf>
    <xf numFmtId="0" fontId="6" fillId="0" borderId="23" xfId="0" applyFont="1" applyBorder="1" applyAlignment="1" applyProtection="1">
      <alignment horizontal="center" vertical="top" shrinkToFit="1"/>
    </xf>
    <xf numFmtId="0" fontId="6" fillId="0" borderId="0" xfId="0" applyFont="1" applyBorder="1" applyAlignment="1" applyProtection="1">
      <alignment horizontal="center" vertical="top" shrinkToFit="1"/>
    </xf>
    <xf numFmtId="0" fontId="19" fillId="0" borderId="11" xfId="0" applyFont="1" applyBorder="1" applyAlignment="1" applyProtection="1">
      <alignment horizontal="left" vertical="top" wrapText="1"/>
    </xf>
    <xf numFmtId="0" fontId="19" fillId="0" borderId="12" xfId="0" applyFont="1" applyBorder="1" applyAlignment="1" applyProtection="1">
      <alignment horizontal="left" vertical="top" wrapText="1"/>
    </xf>
    <xf numFmtId="0" fontId="13" fillId="0" borderId="4" xfId="0" applyFont="1" applyBorder="1" applyAlignment="1" applyProtection="1">
      <alignment horizontal="left" vertical="top" shrinkToFit="1"/>
    </xf>
    <xf numFmtId="0" fontId="13" fillId="0" borderId="0" xfId="0" applyFont="1" applyBorder="1" applyAlignment="1" applyProtection="1">
      <alignment horizontal="left" vertical="top" shrinkToFit="1"/>
    </xf>
    <xf numFmtId="0" fontId="13" fillId="0" borderId="17" xfId="0" applyFont="1" applyBorder="1" applyAlignment="1" applyProtection="1">
      <alignment horizontal="left" vertical="top" shrinkToFit="1"/>
    </xf>
    <xf numFmtId="0" fontId="6" fillId="2" borderId="108" xfId="0" applyFont="1" applyFill="1" applyBorder="1" applyAlignment="1" applyProtection="1">
      <alignment horizontal="center" vertical="center" wrapText="1"/>
    </xf>
    <xf numFmtId="0" fontId="6" fillId="2" borderId="104" xfId="0" applyFont="1" applyFill="1" applyBorder="1" applyAlignment="1" applyProtection="1">
      <alignment horizontal="center" vertical="center" wrapText="1"/>
    </xf>
    <xf numFmtId="0" fontId="6" fillId="2" borderId="133" xfId="0" applyFont="1" applyFill="1" applyBorder="1" applyAlignment="1" applyProtection="1">
      <alignment horizontal="center" vertical="center" wrapText="1"/>
    </xf>
    <xf numFmtId="0" fontId="6" fillId="2" borderId="132"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134" xfId="0" applyFont="1" applyFill="1" applyBorder="1" applyAlignment="1" applyProtection="1">
      <alignment horizontal="center" vertical="center" wrapText="1"/>
    </xf>
    <xf numFmtId="0" fontId="56" fillId="0" borderId="12" xfId="0" applyFont="1" applyBorder="1" applyAlignment="1" applyProtection="1">
      <alignment horizontal="left" vertical="center" wrapText="1"/>
    </xf>
    <xf numFmtId="0" fontId="56" fillId="0" borderId="22" xfId="0" applyFont="1" applyBorder="1" applyAlignment="1" applyProtection="1">
      <alignment horizontal="left" vertical="center" wrapText="1"/>
    </xf>
    <xf numFmtId="0" fontId="56" fillId="0" borderId="0" xfId="0" applyFont="1" applyBorder="1" applyAlignment="1" applyProtection="1">
      <alignment horizontal="left" vertical="center" wrapText="1"/>
    </xf>
    <xf numFmtId="0" fontId="56" fillId="0" borderId="2" xfId="0" applyFont="1" applyBorder="1" applyAlignment="1" applyProtection="1">
      <alignment horizontal="left" vertical="center" wrapText="1"/>
    </xf>
    <xf numFmtId="0" fontId="56" fillId="0" borderId="113" xfId="0" applyFont="1" applyBorder="1" applyAlignment="1" applyProtection="1">
      <alignment horizontal="left" vertical="center" wrapText="1"/>
    </xf>
    <xf numFmtId="0" fontId="56" fillId="0" borderId="135" xfId="0" applyFont="1" applyBorder="1" applyAlignment="1" applyProtection="1">
      <alignment horizontal="left" vertical="center" wrapText="1"/>
    </xf>
    <xf numFmtId="0" fontId="31" fillId="0" borderId="12" xfId="0" applyFont="1" applyBorder="1" applyAlignment="1" applyProtection="1">
      <alignment horizontal="center" vertical="center" wrapText="1"/>
    </xf>
    <xf numFmtId="0" fontId="31" fillId="0" borderId="0" xfId="0" applyFont="1" applyBorder="1" applyAlignment="1" applyProtection="1">
      <alignment horizontal="center" vertical="center" wrapText="1"/>
    </xf>
    <xf numFmtId="0" fontId="31" fillId="0" borderId="113" xfId="0" applyFont="1" applyBorder="1" applyAlignment="1" applyProtection="1">
      <alignment horizontal="center" vertical="center" wrapText="1"/>
    </xf>
    <xf numFmtId="0" fontId="6" fillId="0" borderId="103" xfId="0" applyFont="1" applyBorder="1" applyAlignment="1" applyProtection="1">
      <alignment horizontal="center" vertical="center" wrapText="1"/>
    </xf>
    <xf numFmtId="0" fontId="6" fillId="0" borderId="104" xfId="0" applyFont="1" applyBorder="1" applyAlignment="1" applyProtection="1">
      <alignment horizontal="center" vertical="center" wrapText="1"/>
    </xf>
    <xf numFmtId="0" fontId="6" fillId="0" borderId="12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12" xfId="0" applyFont="1" applyBorder="1" applyAlignment="1" applyProtection="1">
      <alignment horizontal="center" vertical="center"/>
    </xf>
    <xf numFmtId="0" fontId="6" fillId="0" borderId="113" xfId="0" applyFont="1" applyBorder="1" applyAlignment="1" applyProtection="1">
      <alignment horizontal="center" vertical="center"/>
    </xf>
    <xf numFmtId="0" fontId="6" fillId="0" borderId="136" xfId="0" applyFont="1" applyBorder="1" applyAlignment="1" applyProtection="1">
      <alignment horizontal="center" vertical="center"/>
    </xf>
    <xf numFmtId="0" fontId="5" fillId="0" borderId="0" xfId="0" applyFont="1" applyProtection="1">
      <alignment vertical="center"/>
    </xf>
    <xf numFmtId="0" fontId="37" fillId="0" borderId="137" xfId="0" applyFont="1" applyBorder="1" applyAlignment="1" applyProtection="1">
      <alignment horizontal="center" vertical="center" wrapText="1"/>
    </xf>
    <xf numFmtId="0" fontId="37" fillId="0" borderId="138" xfId="0" applyFont="1" applyBorder="1" applyAlignment="1" applyProtection="1">
      <alignment horizontal="center" vertical="center" wrapText="1"/>
    </xf>
    <xf numFmtId="0" fontId="37" fillId="0" borderId="139" xfId="0" applyFont="1" applyBorder="1" applyAlignment="1" applyProtection="1">
      <alignment horizontal="center" vertical="center" wrapText="1"/>
    </xf>
    <xf numFmtId="0" fontId="37" fillId="0" borderId="140" xfId="0" applyFont="1" applyBorder="1" applyAlignment="1" applyProtection="1">
      <alignment horizontal="center" vertical="center" wrapText="1"/>
    </xf>
    <xf numFmtId="0" fontId="37" fillId="0" borderId="141" xfId="0" applyFont="1" applyBorder="1" applyAlignment="1" applyProtection="1">
      <alignment horizontal="center" vertical="center" wrapText="1"/>
    </xf>
    <xf numFmtId="0" fontId="37" fillId="0" borderId="142" xfId="0" applyFont="1" applyBorder="1" applyAlignment="1" applyProtection="1">
      <alignment horizontal="center" vertical="center" wrapText="1"/>
    </xf>
    <xf numFmtId="0" fontId="19" fillId="0" borderId="143" xfId="0" applyFont="1" applyBorder="1" applyAlignment="1" applyProtection="1">
      <alignment horizontal="center" vertical="center" shrinkToFit="1"/>
    </xf>
    <xf numFmtId="0" fontId="6" fillId="2" borderId="108" xfId="0" applyFont="1" applyFill="1" applyBorder="1" applyAlignment="1" applyProtection="1">
      <alignment horizontal="center" vertical="center" wrapText="1" shrinkToFit="1"/>
    </xf>
    <xf numFmtId="0" fontId="6" fillId="2" borderId="104" xfId="0" applyFont="1" applyFill="1" applyBorder="1" applyAlignment="1" applyProtection="1">
      <alignment horizontal="center" vertical="center" shrinkToFit="1"/>
    </xf>
    <xf numFmtId="0" fontId="6" fillId="2" borderId="109" xfId="0" applyFont="1" applyFill="1" applyBorder="1" applyAlignment="1" applyProtection="1">
      <alignment horizontal="center" vertical="center" shrinkToFit="1"/>
    </xf>
    <xf numFmtId="0" fontId="6" fillId="2" borderId="132" xfId="0" applyFont="1" applyFill="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51" fillId="0" borderId="12" xfId="0" applyFont="1" applyBorder="1" applyAlignment="1" applyProtection="1">
      <alignment horizontal="left" vertical="distributed" wrapText="1" shrinkToFit="1"/>
    </xf>
    <xf numFmtId="0" fontId="51" fillId="0" borderId="13" xfId="0" applyFont="1" applyBorder="1" applyAlignment="1" applyProtection="1">
      <alignment horizontal="left" vertical="distributed" wrapText="1" shrinkToFit="1"/>
    </xf>
    <xf numFmtId="0" fontId="51" fillId="0" borderId="0" xfId="0" applyFont="1" applyBorder="1" applyAlignment="1" applyProtection="1">
      <alignment horizontal="left" vertical="distributed" wrapText="1" shrinkToFit="1"/>
    </xf>
    <xf numFmtId="0" fontId="51" fillId="0" borderId="6" xfId="0" applyFont="1" applyBorder="1" applyAlignment="1" applyProtection="1">
      <alignment horizontal="left" vertical="distributed" wrapText="1" shrinkToFit="1"/>
    </xf>
    <xf numFmtId="0" fontId="51" fillId="0" borderId="26" xfId="0" applyFont="1" applyBorder="1" applyAlignment="1" applyProtection="1">
      <alignment horizontal="left" vertical="distributed" wrapText="1" shrinkToFit="1"/>
    </xf>
    <xf numFmtId="0" fontId="51" fillId="0" borderId="148" xfId="0" applyFont="1" applyBorder="1" applyAlignment="1" applyProtection="1">
      <alignment horizontal="left" vertical="distributed" wrapText="1" shrinkToFit="1"/>
    </xf>
    <xf numFmtId="0" fontId="37" fillId="0" borderId="144" xfId="0" applyFont="1" applyBorder="1" applyAlignment="1" applyProtection="1">
      <alignment horizontal="center" vertical="center" wrapText="1"/>
    </xf>
    <xf numFmtId="0" fontId="37" fillId="0" borderId="145" xfId="0" applyFont="1" applyBorder="1" applyAlignment="1" applyProtection="1">
      <alignment horizontal="center" vertical="center" wrapText="1"/>
    </xf>
    <xf numFmtId="0" fontId="37" fillId="0" borderId="146" xfId="0" applyFont="1" applyBorder="1" applyAlignment="1" applyProtection="1">
      <alignment horizontal="center" vertical="center" wrapText="1"/>
    </xf>
    <xf numFmtId="179" fontId="36" fillId="0" borderId="27" xfId="0" applyNumberFormat="1" applyFont="1" applyBorder="1" applyAlignment="1" applyProtection="1">
      <alignment vertical="center" shrinkToFit="1"/>
    </xf>
    <xf numFmtId="179" fontId="36" fillId="0" borderId="28" xfId="0" applyNumberFormat="1" applyFont="1" applyBorder="1" applyAlignment="1" applyProtection="1">
      <alignment vertical="center" shrinkToFit="1"/>
    </xf>
    <xf numFmtId="179" fontId="36" fillId="0" borderId="147" xfId="0" applyNumberFormat="1" applyFont="1" applyBorder="1" applyAlignment="1" applyProtection="1">
      <alignment vertical="center" shrinkToFit="1"/>
    </xf>
    <xf numFmtId="179" fontId="36" fillId="0" borderId="116" xfId="0" applyNumberFormat="1" applyFont="1" applyBorder="1" applyAlignment="1" applyProtection="1">
      <alignment vertical="center" shrinkToFit="1"/>
    </xf>
    <xf numFmtId="179" fontId="36" fillId="0" borderId="113" xfId="0" applyNumberFormat="1" applyFont="1" applyBorder="1" applyAlignment="1" applyProtection="1">
      <alignment vertical="center" shrinkToFit="1"/>
    </xf>
    <xf numFmtId="179" fontId="36" fillId="0" borderId="119" xfId="0" applyNumberFormat="1" applyFont="1" applyBorder="1" applyAlignment="1" applyProtection="1">
      <alignment vertical="center" shrinkToFit="1"/>
    </xf>
    <xf numFmtId="0" fontId="52" fillId="0" borderId="5" xfId="0" applyFont="1" applyBorder="1" applyAlignment="1" applyProtection="1">
      <alignment horizontal="right" vertical="center" wrapText="1"/>
    </xf>
    <xf numFmtId="0" fontId="52" fillId="0" borderId="17" xfId="0" applyFont="1" applyBorder="1" applyAlignment="1" applyProtection="1">
      <alignment horizontal="right" vertical="center" wrapText="1"/>
    </xf>
    <xf numFmtId="0" fontId="52" fillId="0" borderId="114" xfId="0" applyFont="1" applyBorder="1" applyAlignment="1" applyProtection="1">
      <alignment horizontal="right" vertical="center" wrapText="1"/>
    </xf>
    <xf numFmtId="0" fontId="52" fillId="0" borderId="115" xfId="0" applyFont="1" applyBorder="1" applyAlignment="1" applyProtection="1">
      <alignment horizontal="right" vertical="center" wrapText="1"/>
    </xf>
    <xf numFmtId="38" fontId="37" fillId="0" borderId="26" xfId="1" applyFont="1" applyBorder="1" applyAlignment="1" applyProtection="1">
      <alignment vertical="center" shrinkToFit="1"/>
    </xf>
    <xf numFmtId="0" fontId="42" fillId="0" borderId="105" xfId="0" applyFont="1" applyBorder="1" applyAlignment="1" applyProtection="1">
      <alignment horizontal="center" vertical="center" shrinkToFit="1"/>
    </xf>
    <xf numFmtId="0" fontId="42" fillId="0" borderId="122" xfId="0" applyFont="1" applyBorder="1" applyAlignment="1" applyProtection="1">
      <alignment horizontal="center" vertical="center" shrinkToFit="1"/>
    </xf>
    <xf numFmtId="0" fontId="42" fillId="0" borderId="52" xfId="0" applyFont="1" applyBorder="1" applyAlignment="1" applyProtection="1">
      <alignment horizontal="center" vertical="center" shrinkToFit="1"/>
    </xf>
    <xf numFmtId="0" fontId="42" fillId="0" borderId="123" xfId="0" applyFont="1" applyBorder="1" applyAlignment="1" applyProtection="1">
      <alignment horizontal="center" vertical="center" shrinkToFit="1"/>
    </xf>
    <xf numFmtId="0" fontId="6" fillId="0" borderId="0" xfId="0" applyFont="1" applyBorder="1" applyAlignment="1" applyProtection="1">
      <alignment horizontal="center" vertical="center" textRotation="255"/>
    </xf>
    <xf numFmtId="0" fontId="6" fillId="0" borderId="113" xfId="0" applyFont="1" applyBorder="1" applyAlignment="1" applyProtection="1">
      <alignment horizontal="center" vertical="center" textRotation="255"/>
    </xf>
    <xf numFmtId="0" fontId="27" fillId="0" borderId="48" xfId="0" applyFont="1" applyBorder="1" applyAlignment="1" applyProtection="1">
      <alignment horizontal="center" vertical="center"/>
    </xf>
    <xf numFmtId="0" fontId="27" fillId="0" borderId="124" xfId="0" applyFont="1" applyBorder="1" applyAlignment="1" applyProtection="1">
      <alignment horizontal="center" vertical="center"/>
    </xf>
    <xf numFmtId="0" fontId="27" fillId="0" borderId="130" xfId="0" applyFont="1" applyBorder="1" applyAlignment="1" applyProtection="1">
      <alignment horizontal="center" vertical="center"/>
    </xf>
    <xf numFmtId="0" fontId="27" fillId="0" borderId="131" xfId="0" applyFont="1" applyBorder="1" applyAlignment="1" applyProtection="1">
      <alignment horizontal="center" vertical="center"/>
    </xf>
    <xf numFmtId="0" fontId="6" fillId="0" borderId="8" xfId="0" applyFont="1" applyBorder="1" applyAlignment="1" applyProtection="1">
      <alignment horizontal="center" vertical="center" textRotation="255"/>
    </xf>
    <xf numFmtId="0" fontId="27" fillId="0" borderId="39" xfId="0" applyFont="1" applyBorder="1" applyAlignment="1" applyProtection="1">
      <alignment horizontal="center" vertical="center"/>
    </xf>
    <xf numFmtId="0" fontId="27" fillId="0" borderId="125" xfId="0" applyFont="1" applyBorder="1" applyAlignment="1" applyProtection="1">
      <alignment horizontal="center" vertical="center"/>
    </xf>
    <xf numFmtId="0" fontId="39" fillId="0" borderId="126" xfId="0" applyFont="1" applyBorder="1" applyAlignment="1" applyProtection="1">
      <alignment horizontal="center" vertical="center"/>
    </xf>
    <xf numFmtId="0" fontId="39" fillId="0" borderId="127" xfId="0" applyFont="1" applyBorder="1" applyAlignment="1" applyProtection="1">
      <alignment horizontal="center" vertical="center"/>
    </xf>
    <xf numFmtId="0" fontId="38" fillId="0" borderId="0"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0" xfId="0" applyFont="1" applyBorder="1" applyAlignment="1" applyProtection="1">
      <alignment horizontal="center" vertical="center"/>
    </xf>
    <xf numFmtId="0" fontId="36" fillId="0" borderId="11" xfId="0" applyFont="1" applyBorder="1" applyAlignment="1" applyProtection="1">
      <alignment horizontal="center" vertical="center"/>
    </xf>
    <xf numFmtId="0" fontId="36" fillId="0" borderId="4" xfId="0" applyFont="1" applyBorder="1" applyAlignment="1" applyProtection="1">
      <alignment horizontal="center" vertical="center"/>
    </xf>
    <xf numFmtId="0" fontId="37" fillId="0" borderId="4" xfId="0" applyFont="1" applyBorder="1" applyAlignment="1" applyProtection="1">
      <alignment horizontal="left" vertical="top" shrinkToFit="1"/>
    </xf>
    <xf numFmtId="0" fontId="37" fillId="0" borderId="0" xfId="0" applyFont="1" applyBorder="1" applyAlignment="1" applyProtection="1">
      <alignment horizontal="left" vertical="top" shrinkToFit="1"/>
    </xf>
    <xf numFmtId="0" fontId="37" fillId="0" borderId="3" xfId="0" applyFont="1" applyBorder="1" applyAlignment="1" applyProtection="1">
      <alignment horizontal="left" vertical="top" shrinkToFit="1"/>
    </xf>
    <xf numFmtId="0" fontId="36" fillId="0" borderId="0" xfId="0" applyFont="1" applyBorder="1" applyAlignment="1" applyProtection="1">
      <alignment horizontal="left" vertical="top" wrapText="1"/>
    </xf>
    <xf numFmtId="0" fontId="6" fillId="0" borderId="16" xfId="0" applyFont="1" applyBorder="1" applyAlignment="1" applyProtection="1">
      <alignment horizontal="right" vertical="top"/>
    </xf>
    <xf numFmtId="0" fontId="6" fillId="0" borderId="12" xfId="0" applyFont="1" applyBorder="1" applyAlignment="1" applyProtection="1">
      <alignment horizontal="right" vertical="top"/>
    </xf>
    <xf numFmtId="0" fontId="6" fillId="0" borderId="15" xfId="0" applyFont="1" applyBorder="1" applyAlignment="1" applyProtection="1">
      <alignment horizontal="right" vertical="top"/>
    </xf>
    <xf numFmtId="0" fontId="6" fillId="0" borderId="5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56" xfId="0" applyFont="1" applyBorder="1" applyAlignment="1" applyProtection="1">
      <alignment horizontal="center" vertical="center" wrapText="1"/>
    </xf>
    <xf numFmtId="0" fontId="6" fillId="0" borderId="23" xfId="0" applyFont="1" applyBorder="1" applyAlignment="1" applyProtection="1">
      <alignment horizontal="center" shrinkToFit="1"/>
    </xf>
    <xf numFmtId="0" fontId="6" fillId="0" borderId="0" xfId="0" applyFont="1" applyBorder="1" applyAlignment="1" applyProtection="1">
      <alignment horizontal="center" shrinkToFit="1"/>
    </xf>
    <xf numFmtId="0" fontId="19" fillId="0" borderId="74" xfId="0" applyFont="1" applyBorder="1" applyAlignment="1" applyProtection="1">
      <alignment horizontal="left" vertical="top" wrapText="1"/>
    </xf>
    <xf numFmtId="0" fontId="19" fillId="0" borderId="72" xfId="0" applyFont="1" applyBorder="1" applyAlignment="1" applyProtection="1">
      <alignment horizontal="left" vertical="top" wrapText="1"/>
    </xf>
    <xf numFmtId="0" fontId="6" fillId="0" borderId="11" xfId="0" applyFont="1" applyBorder="1" applyAlignment="1" applyProtection="1">
      <alignment horizontal="left" vertical="top" wrapText="1"/>
    </xf>
    <xf numFmtId="0" fontId="6" fillId="0" borderId="12" xfId="0" applyFont="1" applyBorder="1" applyAlignment="1" applyProtection="1">
      <alignment horizontal="left" vertical="top" wrapText="1"/>
    </xf>
    <xf numFmtId="0" fontId="39" fillId="0" borderId="129" xfId="0" applyFont="1" applyBorder="1" applyAlignment="1" applyProtection="1">
      <alignment horizontal="center" vertical="center"/>
    </xf>
    <xf numFmtId="0" fontId="39" fillId="0" borderId="128" xfId="0" applyFont="1" applyBorder="1" applyAlignment="1" applyProtection="1">
      <alignment horizontal="center" vertical="center"/>
    </xf>
    <xf numFmtId="0" fontId="6" fillId="0" borderId="108" xfId="0" applyFont="1" applyBorder="1" applyAlignment="1" applyProtection="1">
      <alignment horizontal="center" vertical="center" textRotation="255"/>
    </xf>
    <xf numFmtId="0" fontId="6" fillId="0" borderId="104" xfId="0" applyFont="1" applyBorder="1" applyAlignment="1" applyProtection="1">
      <alignment horizontal="center" vertical="center" textRotation="255"/>
    </xf>
    <xf numFmtId="0" fontId="6" fillId="0" borderId="5" xfId="0" applyFont="1" applyBorder="1" applyAlignment="1" applyProtection="1">
      <alignment horizontal="center" vertical="center" textRotation="255"/>
    </xf>
    <xf numFmtId="0" fontId="6" fillId="0" borderId="114" xfId="0" applyFont="1" applyBorder="1" applyAlignment="1" applyProtection="1">
      <alignment horizontal="center" vertical="center" textRotation="255"/>
    </xf>
    <xf numFmtId="0" fontId="27" fillId="0" borderId="103" xfId="0" applyFont="1" applyBorder="1" applyAlignment="1" applyProtection="1">
      <alignment horizontal="left" vertical="center" shrinkToFit="1"/>
    </xf>
    <xf numFmtId="0" fontId="27" fillId="0" borderId="104" xfId="0" applyFont="1" applyBorder="1" applyAlignment="1" applyProtection="1">
      <alignment horizontal="left" vertical="center" shrinkToFit="1"/>
    </xf>
    <xf numFmtId="0" fontId="27" fillId="0" borderId="120" xfId="0" applyFont="1" applyBorder="1" applyAlignment="1" applyProtection="1">
      <alignment horizontal="left" vertical="center" shrinkToFit="1"/>
    </xf>
    <xf numFmtId="0" fontId="27" fillId="0" borderId="4" xfId="0" applyFont="1" applyBorder="1" applyAlignment="1" applyProtection="1">
      <alignment horizontal="left" vertical="center" shrinkToFit="1"/>
    </xf>
    <xf numFmtId="0" fontId="27" fillId="0" borderId="0" xfId="0" applyFont="1" applyBorder="1" applyAlignment="1" applyProtection="1">
      <alignment horizontal="left" vertical="center" shrinkToFit="1"/>
    </xf>
    <xf numFmtId="0" fontId="27" fillId="0" borderId="17" xfId="0" applyFont="1" applyBorder="1" applyAlignment="1" applyProtection="1">
      <alignment horizontal="left" vertical="center" shrinkToFit="1"/>
    </xf>
    <xf numFmtId="0" fontId="27" fillId="0" borderId="112" xfId="0" applyFont="1" applyBorder="1" applyAlignment="1" applyProtection="1">
      <alignment horizontal="left" vertical="center" shrinkToFit="1"/>
    </xf>
    <xf numFmtId="0" fontId="27" fillId="0" borderId="113" xfId="0" applyFont="1" applyBorder="1" applyAlignment="1" applyProtection="1">
      <alignment horizontal="left" vertical="center" shrinkToFit="1"/>
    </xf>
    <xf numFmtId="0" fontId="27" fillId="0" borderId="115" xfId="0" applyFont="1" applyBorder="1" applyAlignment="1" applyProtection="1">
      <alignment horizontal="left" vertical="center" shrinkToFit="1"/>
    </xf>
    <xf numFmtId="0" fontId="6" fillId="0" borderId="4"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6" fillId="0" borderId="54" xfId="0" applyFont="1" applyBorder="1" applyAlignment="1" applyProtection="1">
      <alignment horizontal="center" vertical="center" textRotation="255" wrapText="1"/>
    </xf>
    <xf numFmtId="0" fontId="6" fillId="0" borderId="55" xfId="0" applyFont="1" applyBorder="1" applyAlignment="1" applyProtection="1">
      <alignment horizontal="center" vertical="center" textRotation="255" wrapText="1"/>
    </xf>
    <xf numFmtId="0" fontId="40" fillId="0" borderId="106" xfId="0" applyFont="1" applyBorder="1" applyAlignment="1" applyProtection="1">
      <alignment vertical="center"/>
    </xf>
    <xf numFmtId="0" fontId="40" fillId="0" borderId="107" xfId="0" applyFont="1" applyBorder="1" applyAlignment="1" applyProtection="1">
      <alignment vertical="center"/>
    </xf>
    <xf numFmtId="0" fontId="5" fillId="0" borderId="0" xfId="0" applyFont="1" applyBorder="1" applyAlignment="1" applyProtection="1">
      <alignment horizontal="right" vertical="center" wrapText="1"/>
    </xf>
    <xf numFmtId="0" fontId="41" fillId="0" borderId="0" xfId="0" applyFont="1" applyBorder="1" applyAlignment="1" applyProtection="1">
      <alignment horizontal="center" vertical="center" wrapText="1"/>
    </xf>
    <xf numFmtId="0" fontId="19" fillId="0" borderId="0" xfId="0" applyFont="1" applyBorder="1" applyAlignment="1" applyProtection="1">
      <alignment horizontal="left" vertical="center" shrinkToFit="1"/>
    </xf>
    <xf numFmtId="0" fontId="19" fillId="0" borderId="6" xfId="0" applyFont="1" applyBorder="1" applyAlignment="1" applyProtection="1">
      <alignment horizontal="left" vertical="center" shrinkToFit="1"/>
    </xf>
    <xf numFmtId="0" fontId="19" fillId="0" borderId="105" xfId="0" applyFont="1" applyBorder="1" applyAlignment="1" applyProtection="1">
      <alignment horizontal="center" vertical="center" textRotation="255"/>
    </xf>
    <xf numFmtId="0" fontId="19" fillId="0" borderId="52" xfId="0" applyFont="1" applyBorder="1" applyAlignment="1" applyProtection="1">
      <alignment horizontal="center" vertical="center" textRotation="255"/>
    </xf>
    <xf numFmtId="0" fontId="43" fillId="0" borderId="11" xfId="0" applyFont="1" applyBorder="1" applyAlignment="1" applyProtection="1">
      <alignment vertical="center"/>
    </xf>
    <xf numFmtId="0" fontId="43" fillId="0" borderId="12" xfId="0" applyFont="1" applyBorder="1" applyAlignment="1" applyProtection="1">
      <alignment vertical="center"/>
    </xf>
    <xf numFmtId="0" fontId="43" fillId="0" borderId="14" xfId="0" applyFont="1" applyBorder="1" applyAlignment="1" applyProtection="1">
      <alignment vertical="center"/>
    </xf>
    <xf numFmtId="0" fontId="43" fillId="0" borderId="11" xfId="0" applyFont="1" applyBorder="1" applyAlignment="1" applyProtection="1">
      <alignment horizontal="center" vertical="center" wrapText="1" shrinkToFit="1"/>
    </xf>
    <xf numFmtId="0" fontId="43" fillId="0" borderId="12" xfId="0" applyFont="1" applyBorder="1" applyAlignment="1" applyProtection="1">
      <alignment horizontal="center" vertical="center" wrapText="1" shrinkToFit="1"/>
    </xf>
    <xf numFmtId="0" fontId="43" fillId="0" borderId="13" xfId="0" applyFont="1" applyBorder="1" applyAlignment="1" applyProtection="1">
      <alignment horizontal="center" vertical="center" wrapText="1" shrinkToFit="1"/>
    </xf>
    <xf numFmtId="0" fontId="43" fillId="0" borderId="4" xfId="0" applyFont="1" applyBorder="1" applyAlignment="1" applyProtection="1">
      <alignment horizontal="center" vertical="center" wrapText="1" shrinkToFit="1"/>
    </xf>
    <xf numFmtId="0" fontId="43" fillId="0" borderId="0" xfId="0" applyFont="1" applyBorder="1" applyAlignment="1" applyProtection="1">
      <alignment horizontal="center" vertical="center" wrapText="1" shrinkToFit="1"/>
    </xf>
    <xf numFmtId="0" fontId="43" fillId="0" borderId="6" xfId="0" applyFont="1" applyBorder="1" applyAlignment="1" applyProtection="1">
      <alignment horizontal="center" vertical="center" wrapText="1" shrinkToFit="1"/>
    </xf>
    <xf numFmtId="0" fontId="36" fillId="0" borderId="12" xfId="0" applyFont="1" applyBorder="1" applyAlignment="1" applyProtection="1">
      <alignment horizontal="center" vertical="center"/>
    </xf>
    <xf numFmtId="0" fontId="36" fillId="0" borderId="0" xfId="0" applyFont="1" applyBorder="1" applyAlignment="1" applyProtection="1">
      <alignment horizontal="center" vertical="center"/>
    </xf>
    <xf numFmtId="0" fontId="6" fillId="2" borderId="109"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8"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19" fillId="0" borderId="1" xfId="0" applyFont="1" applyBorder="1" applyAlignment="1" applyProtection="1">
      <alignment horizontal="center" vertical="center"/>
    </xf>
    <xf numFmtId="0" fontId="21" fillId="0" borderId="1" xfId="0" applyFont="1" applyBorder="1" applyAlignment="1" applyProtection="1">
      <alignment horizontal="center" vertical="center"/>
    </xf>
    <xf numFmtId="0" fontId="6" fillId="0" borderId="103" xfId="0" applyFont="1" applyBorder="1" applyAlignment="1" applyProtection="1">
      <alignment horizontal="center" vertical="center"/>
    </xf>
    <xf numFmtId="0" fontId="6" fillId="0" borderId="104" xfId="0" applyFont="1" applyBorder="1" applyAlignment="1" applyProtection="1">
      <alignment horizontal="center" vertical="center"/>
    </xf>
    <xf numFmtId="0" fontId="41" fillId="0" borderId="8" xfId="0" applyFont="1" applyBorder="1" applyAlignment="1" applyProtection="1">
      <alignment horizontal="center" vertical="center" wrapText="1"/>
    </xf>
    <xf numFmtId="0" fontId="36" fillId="0" borderId="16" xfId="0" applyFont="1" applyBorder="1" applyAlignment="1" applyProtection="1">
      <alignment horizontal="center" vertical="center"/>
    </xf>
    <xf numFmtId="0" fontId="36" fillId="0" borderId="18" xfId="0" applyFont="1" applyBorder="1" applyAlignment="1" applyProtection="1">
      <alignment horizontal="center" vertical="center"/>
    </xf>
    <xf numFmtId="0" fontId="19" fillId="0" borderId="8" xfId="0" applyFont="1" applyBorder="1" applyAlignment="1" applyProtection="1">
      <alignment horizontal="left" vertical="center" shrinkToFit="1"/>
    </xf>
    <xf numFmtId="0" fontId="19" fillId="0" borderId="9" xfId="0" applyFont="1" applyBorder="1" applyAlignment="1" applyProtection="1">
      <alignment horizontal="left" vertical="center" shrinkToFit="1"/>
    </xf>
    <xf numFmtId="0" fontId="40" fillId="0" borderId="103" xfId="0" applyFont="1" applyBorder="1" applyAlignment="1" applyProtection="1">
      <alignment vertical="center"/>
    </xf>
    <xf numFmtId="0" fontId="40" fillId="0" borderId="104" xfId="0" applyFont="1" applyBorder="1" applyAlignment="1" applyProtection="1">
      <alignment vertical="center"/>
    </xf>
    <xf numFmtId="0" fontId="37" fillId="0" borderId="49" xfId="0" applyFont="1" applyBorder="1" applyAlignment="1" applyProtection="1">
      <alignment horizontal="left" vertical="top" shrinkToFit="1"/>
    </xf>
    <xf numFmtId="0" fontId="37" fillId="0" borderId="38" xfId="0" applyFont="1" applyBorder="1" applyAlignment="1" applyProtection="1">
      <alignment horizontal="left" vertical="top" shrinkToFit="1"/>
    </xf>
    <xf numFmtId="0" fontId="37" fillId="0" borderId="12" xfId="0" applyFont="1" applyBorder="1" applyAlignment="1" applyProtection="1">
      <alignment horizontal="left" vertical="top" shrinkToFit="1"/>
    </xf>
    <xf numFmtId="0" fontId="37" fillId="0" borderId="14" xfId="0" applyFont="1" applyBorder="1" applyAlignment="1" applyProtection="1">
      <alignment horizontal="left" vertical="top" shrinkToFit="1"/>
    </xf>
    <xf numFmtId="0" fontId="21" fillId="0" borderId="0" xfId="0" applyFont="1" applyBorder="1" applyAlignment="1" applyProtection="1">
      <alignment horizontal="right" shrinkToFit="1"/>
    </xf>
    <xf numFmtId="0" fontId="21" fillId="0" borderId="61" xfId="0" applyFont="1" applyBorder="1" applyAlignment="1" applyProtection="1">
      <alignment horizontal="right" shrinkToFit="1"/>
    </xf>
    <xf numFmtId="5" fontId="17" fillId="0" borderId="0" xfId="0" applyNumberFormat="1" applyFont="1" applyBorder="1" applyAlignment="1" applyProtection="1">
      <alignment horizontal="right" vertical="center" shrinkToFit="1"/>
    </xf>
    <xf numFmtId="5" fontId="17" fillId="0" borderId="61" xfId="0" applyNumberFormat="1" applyFont="1" applyBorder="1" applyAlignment="1" applyProtection="1">
      <alignment horizontal="right" vertical="center" shrinkToFit="1"/>
    </xf>
    <xf numFmtId="0" fontId="6" fillId="0" borderId="103" xfId="0" applyFont="1" applyBorder="1" applyAlignment="1" applyProtection="1">
      <alignment horizontal="left" vertical="top" shrinkToFit="1"/>
    </xf>
    <xf numFmtId="0" fontId="6" fillId="0" borderId="104" xfId="0" applyFont="1" applyBorder="1" applyAlignment="1" applyProtection="1">
      <alignment horizontal="left" vertical="top" shrinkToFit="1"/>
    </xf>
    <xf numFmtId="0" fontId="6" fillId="0" borderId="4" xfId="0" applyFont="1" applyBorder="1" applyAlignment="1" applyProtection="1">
      <alignment horizontal="left" vertical="top" shrinkToFit="1"/>
    </xf>
    <xf numFmtId="0" fontId="6" fillId="0" borderId="0" xfId="0" applyFont="1" applyBorder="1" applyAlignment="1" applyProtection="1">
      <alignment horizontal="left" vertical="top" shrinkToFit="1"/>
    </xf>
    <xf numFmtId="0" fontId="6" fillId="0" borderId="11" xfId="0" applyFont="1" applyBorder="1" applyAlignment="1" applyProtection="1">
      <alignment horizontal="left" vertical="top" shrinkToFit="1"/>
    </xf>
    <xf numFmtId="0" fontId="6" fillId="0" borderId="12" xfId="0" applyFont="1" applyBorder="1" applyAlignment="1" applyProtection="1">
      <alignment horizontal="left" vertical="top" shrinkToFit="1"/>
    </xf>
    <xf numFmtId="0" fontId="6" fillId="0" borderId="7" xfId="0" applyFont="1" applyBorder="1" applyAlignment="1" applyProtection="1">
      <alignment horizontal="left" vertical="top" shrinkToFit="1"/>
    </xf>
    <xf numFmtId="0" fontId="6" fillId="0" borderId="8" xfId="0" applyFont="1" applyBorder="1" applyAlignment="1" applyProtection="1">
      <alignment horizontal="left" vertical="top" shrinkToFit="1"/>
    </xf>
    <xf numFmtId="0" fontId="27" fillId="0" borderId="104" xfId="0" applyFont="1" applyBorder="1" applyAlignment="1" applyProtection="1">
      <alignment horizontal="left" vertical="center" wrapText="1"/>
    </xf>
    <xf numFmtId="0" fontId="27" fillId="0" borderId="0" xfId="0" applyFont="1" applyBorder="1" applyAlignment="1" applyProtection="1">
      <alignment horizontal="left" vertical="center" wrapText="1"/>
    </xf>
    <xf numFmtId="0" fontId="6" fillId="0" borderId="126" xfId="0" applyFont="1" applyBorder="1" applyAlignment="1" applyProtection="1">
      <alignment horizontal="center" vertical="center"/>
    </xf>
    <xf numFmtId="0" fontId="6" fillId="0" borderId="127" xfId="0" applyFont="1" applyBorder="1" applyAlignment="1" applyProtection="1">
      <alignment horizontal="center" vertical="center"/>
    </xf>
    <xf numFmtId="0" fontId="6" fillId="0" borderId="128" xfId="0" applyFont="1" applyBorder="1" applyAlignment="1" applyProtection="1">
      <alignment horizontal="center" vertical="center"/>
    </xf>
    <xf numFmtId="0" fontId="25" fillId="0" borderId="102" xfId="0" applyFont="1" applyBorder="1" applyAlignment="1" applyProtection="1">
      <alignment horizontal="center" vertical="distributed" textRotation="255" wrapText="1"/>
    </xf>
    <xf numFmtId="0" fontId="25" fillId="0" borderId="51" xfId="0" applyFont="1" applyBorder="1" applyAlignment="1" applyProtection="1">
      <alignment horizontal="center" vertical="distributed" textRotation="255" wrapText="1"/>
    </xf>
    <xf numFmtId="0" fontId="25" fillId="0" borderId="111" xfId="0" applyFont="1" applyBorder="1" applyAlignment="1" applyProtection="1">
      <alignment horizontal="center" vertical="distributed" textRotation="255" wrapText="1"/>
    </xf>
    <xf numFmtId="0" fontId="6" fillId="0" borderId="104" xfId="0" applyFont="1" applyBorder="1" applyAlignment="1" applyProtection="1">
      <alignment horizontal="center" vertical="center" textRotation="255" shrinkToFit="1"/>
    </xf>
    <xf numFmtId="0" fontId="6" fillId="0" borderId="0" xfId="0" applyFont="1" applyBorder="1" applyAlignment="1" applyProtection="1">
      <alignment horizontal="center" vertical="center" textRotation="255" shrinkToFit="1"/>
    </xf>
    <xf numFmtId="0" fontId="6" fillId="0" borderId="113" xfId="0" applyFont="1" applyBorder="1" applyAlignment="1" applyProtection="1">
      <alignment horizontal="center" vertical="center" textRotation="255" shrinkToFit="1"/>
    </xf>
    <xf numFmtId="0" fontId="27" fillId="0" borderId="12" xfId="0" applyFont="1" applyBorder="1" applyAlignment="1" applyProtection="1">
      <alignment horizontal="left" vertical="center" wrapText="1"/>
    </xf>
    <xf numFmtId="0" fontId="27" fillId="0" borderId="13"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27" fillId="0" borderId="9" xfId="0" applyFont="1" applyBorder="1" applyAlignment="1" applyProtection="1">
      <alignment horizontal="left" vertical="center" wrapText="1"/>
    </xf>
    <xf numFmtId="0" fontId="13" fillId="0" borderId="11" xfId="0" applyFont="1" applyBorder="1" applyAlignment="1" applyProtection="1">
      <alignment vertical="center" wrapText="1"/>
    </xf>
    <xf numFmtId="0" fontId="13" fillId="0" borderId="12" xfId="0" applyFont="1" applyBorder="1" applyAlignment="1" applyProtection="1">
      <alignment vertical="center" wrapText="1"/>
    </xf>
    <xf numFmtId="0" fontId="13" fillId="0" borderId="4" xfId="0" applyFont="1" applyBorder="1" applyAlignment="1" applyProtection="1">
      <alignment vertical="center" wrapText="1"/>
    </xf>
    <xf numFmtId="0" fontId="13" fillId="0" borderId="0" xfId="0" applyFont="1" applyBorder="1" applyAlignment="1" applyProtection="1">
      <alignment vertical="center" wrapText="1"/>
    </xf>
    <xf numFmtId="0" fontId="40" fillId="0" borderId="11" xfId="0" applyFont="1" applyBorder="1" applyAlignment="1" applyProtection="1">
      <alignment vertical="center" shrinkToFit="1"/>
    </xf>
    <xf numFmtId="0" fontId="40" fillId="0" borderId="12" xfId="0" applyFont="1" applyBorder="1" applyAlignment="1" applyProtection="1">
      <alignment vertical="center" shrinkToFit="1"/>
    </xf>
    <xf numFmtId="0" fontId="40" fillId="0" borderId="112" xfId="0" applyFont="1" applyBorder="1" applyAlignment="1" applyProtection="1">
      <alignment vertical="center" shrinkToFit="1"/>
    </xf>
    <xf numFmtId="0" fontId="40" fillId="0" borderId="113" xfId="0" applyFont="1" applyBorder="1" applyAlignment="1" applyProtection="1">
      <alignment vertical="center" shrinkToFit="1"/>
    </xf>
    <xf numFmtId="0" fontId="6" fillId="0" borderId="19" xfId="0" applyFont="1" applyBorder="1" applyAlignment="1" applyProtection="1">
      <alignment horizontal="right" vertical="top"/>
    </xf>
    <xf numFmtId="0" fontId="6" fillId="0" borderId="13" xfId="0" applyFont="1" applyBorder="1" applyAlignment="1" applyProtection="1">
      <alignment horizontal="right" vertical="top"/>
    </xf>
    <xf numFmtId="0" fontId="6" fillId="0" borderId="5" xfId="0" applyFont="1" applyBorder="1" applyAlignment="1" applyProtection="1">
      <alignment horizontal="right" vertical="top"/>
    </xf>
    <xf numFmtId="0" fontId="6" fillId="0" borderId="0" xfId="0" applyFont="1" applyBorder="1" applyAlignment="1" applyProtection="1">
      <alignment horizontal="right" vertical="top"/>
    </xf>
    <xf numFmtId="0" fontId="6" fillId="0" borderId="6" xfId="0" applyFont="1" applyBorder="1" applyAlignment="1" applyProtection="1">
      <alignment horizontal="right" vertical="top"/>
    </xf>
    <xf numFmtId="0" fontId="27" fillId="0" borderId="11" xfId="0" applyFont="1" applyBorder="1" applyAlignment="1" applyProtection="1">
      <alignment vertical="center"/>
    </xf>
    <xf numFmtId="0" fontId="27" fillId="0" borderId="12" xfId="0" applyFont="1" applyBorder="1" applyAlignment="1" applyProtection="1">
      <alignment vertical="center"/>
    </xf>
    <xf numFmtId="0" fontId="27" fillId="0" borderId="13" xfId="0" applyFont="1" applyBorder="1" applyAlignment="1" applyProtection="1">
      <alignment vertical="center"/>
    </xf>
    <xf numFmtId="0" fontId="18" fillId="0" borderId="99" xfId="0" applyFont="1" applyBorder="1" applyAlignment="1" applyProtection="1">
      <alignment horizontal="center" vertical="center" textRotation="255" shrinkToFit="1"/>
    </xf>
    <xf numFmtId="0" fontId="18" fillId="0" borderId="100" xfId="0" applyFont="1" applyBorder="1" applyAlignment="1" applyProtection="1">
      <alignment horizontal="center" vertical="center" textRotation="255" shrinkToFit="1"/>
    </xf>
    <xf numFmtId="0" fontId="18" fillId="0" borderId="101" xfId="0" applyFont="1" applyBorder="1" applyAlignment="1" applyProtection="1">
      <alignment horizontal="center" vertical="center" textRotation="255" shrinkToFit="1"/>
    </xf>
    <xf numFmtId="0" fontId="50" fillId="0" borderId="0" xfId="0" applyFont="1" applyAlignment="1" applyProtection="1">
      <alignment horizontal="center" wrapText="1"/>
    </xf>
    <xf numFmtId="0" fontId="50" fillId="0" borderId="0" xfId="0" applyFont="1" applyAlignment="1" applyProtection="1">
      <alignment horizontal="center"/>
    </xf>
    <xf numFmtId="0" fontId="50" fillId="0" borderId="17" xfId="0" applyFont="1" applyBorder="1" applyAlignment="1" applyProtection="1">
      <alignment horizontal="center"/>
    </xf>
    <xf numFmtId="0" fontId="6" fillId="0" borderId="3" xfId="0" applyFont="1" applyBorder="1" applyAlignment="1" applyProtection="1">
      <alignment horizontal="center" vertical="center"/>
    </xf>
    <xf numFmtId="0" fontId="36" fillId="0" borderId="48" xfId="0" applyFont="1" applyBorder="1" applyAlignment="1" applyProtection="1">
      <alignment horizontal="center" vertical="center"/>
    </xf>
    <xf numFmtId="0" fontId="36" fillId="0" borderId="52" xfId="0" applyFont="1" applyBorder="1" applyAlignment="1" applyProtection="1">
      <alignment horizontal="center" vertical="center"/>
    </xf>
    <xf numFmtId="0" fontId="36" fillId="0" borderId="50" xfId="0" applyFont="1" applyBorder="1" applyAlignment="1" applyProtection="1">
      <alignment horizontal="center" vertical="center"/>
    </xf>
    <xf numFmtId="0" fontId="36" fillId="0" borderId="53" xfId="0" applyFont="1" applyBorder="1" applyAlignment="1" applyProtection="1">
      <alignment horizontal="center" vertical="center"/>
    </xf>
    <xf numFmtId="0" fontId="25" fillId="0" borderId="110" xfId="0" applyFont="1" applyBorder="1" applyAlignment="1" applyProtection="1">
      <alignment horizontal="center" vertical="distributed" textRotation="255"/>
    </xf>
    <xf numFmtId="38" fontId="42" fillId="0" borderId="18" xfId="1" applyFont="1" applyBorder="1" applyAlignment="1" applyProtection="1">
      <alignment horizontal="right" vertical="center" shrinkToFit="1"/>
    </xf>
    <xf numFmtId="38" fontId="42" fillId="0" borderId="0" xfId="1" applyFont="1" applyBorder="1" applyAlignment="1" applyProtection="1">
      <alignment horizontal="right" vertical="center" shrinkToFit="1"/>
    </xf>
    <xf numFmtId="38" fontId="42" fillId="0" borderId="17" xfId="1" applyFont="1" applyBorder="1" applyAlignment="1" applyProtection="1">
      <alignment horizontal="right" vertical="center" shrinkToFit="1"/>
    </xf>
    <xf numFmtId="38" fontId="42" fillId="0" borderId="5" xfId="1" applyFont="1" applyBorder="1" applyAlignment="1" applyProtection="1">
      <alignment horizontal="right" vertical="center" shrinkToFit="1"/>
    </xf>
    <xf numFmtId="0" fontId="20" fillId="0" borderId="0" xfId="0" applyFont="1" applyBorder="1" applyAlignment="1" applyProtection="1">
      <alignment horizontal="distributed" vertical="center"/>
    </xf>
    <xf numFmtId="0" fontId="16" fillId="0" borderId="0" xfId="0" applyFont="1" applyBorder="1" applyAlignment="1" applyProtection="1">
      <alignment horizontal="center" vertical="justify" wrapText="1"/>
    </xf>
    <xf numFmtId="0" fontId="16" fillId="0" borderId="0" xfId="0" applyFont="1" applyBorder="1" applyAlignment="1" applyProtection="1">
      <alignment horizontal="distributed" vertical="distributed" wrapText="1"/>
    </xf>
    <xf numFmtId="0" fontId="6" fillId="0" borderId="11" xfId="0" applyFont="1" applyBorder="1" applyAlignment="1" applyProtection="1">
      <alignment horizontal="center" vertical="center" textRotation="255"/>
    </xf>
    <xf numFmtId="0" fontId="6" fillId="0" borderId="4" xfId="0" applyFont="1" applyBorder="1" applyAlignment="1" applyProtection="1">
      <alignment horizontal="center" vertical="center" textRotation="255"/>
    </xf>
    <xf numFmtId="0" fontId="6" fillId="0" borderId="112" xfId="0" applyFont="1" applyBorder="1" applyAlignment="1" applyProtection="1">
      <alignment horizontal="center" vertical="center" textRotation="255"/>
    </xf>
    <xf numFmtId="0" fontId="6" fillId="0" borderId="0" xfId="0" applyFont="1" applyBorder="1" applyAlignment="1" applyProtection="1">
      <alignment horizontal="center" vertical="center" wrapText="1"/>
    </xf>
    <xf numFmtId="0" fontId="6" fillId="0" borderId="37" xfId="0" applyFont="1" applyBorder="1" applyAlignment="1" applyProtection="1">
      <alignment horizontal="left" vertical="top" wrapText="1"/>
    </xf>
    <xf numFmtId="0" fontId="6" fillId="0" borderId="49" xfId="0" applyFont="1" applyBorder="1" applyAlignment="1" applyProtection="1">
      <alignment horizontal="left" vertical="top" wrapText="1"/>
    </xf>
    <xf numFmtId="0" fontId="5" fillId="0" borderId="72" xfId="0" applyFont="1" applyBorder="1" applyAlignment="1" applyProtection="1">
      <alignment vertical="center" wrapText="1"/>
    </xf>
    <xf numFmtId="0" fontId="5" fillId="0" borderId="73" xfId="0" applyFont="1" applyBorder="1" applyAlignment="1" applyProtection="1">
      <alignment vertical="center" wrapText="1"/>
    </xf>
    <xf numFmtId="0" fontId="5" fillId="0" borderId="0" xfId="0" applyFont="1" applyBorder="1" applyAlignment="1" applyProtection="1">
      <alignment vertical="justify" wrapText="1"/>
    </xf>
    <xf numFmtId="0" fontId="5" fillId="0" borderId="2" xfId="0" applyFont="1" applyBorder="1" applyAlignment="1" applyProtection="1">
      <alignment vertical="justify" wrapText="1"/>
    </xf>
    <xf numFmtId="0" fontId="6" fillId="0" borderId="0" xfId="0" applyFont="1" applyFill="1" applyBorder="1" applyAlignment="1" applyProtection="1">
      <alignment horizontal="left" vertical="center" shrinkToFit="1"/>
    </xf>
    <xf numFmtId="0" fontId="6" fillId="0" borderId="2" xfId="0" applyFont="1" applyFill="1" applyBorder="1" applyAlignment="1" applyProtection="1">
      <alignment horizontal="left" vertical="center" shrinkToFit="1"/>
    </xf>
    <xf numFmtId="0" fontId="6" fillId="0" borderId="0" xfId="0" applyFont="1" applyBorder="1" applyAlignment="1" applyProtection="1">
      <alignment horizontal="right" vertical="center" shrinkToFit="1"/>
    </xf>
    <xf numFmtId="0" fontId="32" fillId="2" borderId="64" xfId="0" applyFont="1" applyFill="1" applyBorder="1" applyAlignment="1" applyProtection="1">
      <alignment horizontal="left" vertical="center" shrinkToFit="1"/>
    </xf>
    <xf numFmtId="0" fontId="32" fillId="2" borderId="65" xfId="0" applyFont="1" applyFill="1" applyBorder="1" applyAlignment="1" applyProtection="1">
      <alignment horizontal="left" vertical="center" shrinkToFit="1"/>
    </xf>
    <xf numFmtId="0" fontId="32" fillId="2" borderId="66" xfId="0" applyFont="1" applyFill="1" applyBorder="1" applyAlignment="1" applyProtection="1">
      <alignment horizontal="left" vertical="center" shrinkToFit="1"/>
    </xf>
    <xf numFmtId="0" fontId="6" fillId="0" borderId="0" xfId="0" applyFont="1" applyBorder="1" applyAlignment="1" applyProtection="1">
      <alignment horizontal="left" vertical="justify" wrapText="1" shrinkToFit="1"/>
    </xf>
  </cellXfs>
  <cellStyles count="3">
    <cellStyle name="桁区切り" xfId="1" builtinId="6"/>
    <cellStyle name="標準" xfId="0" builtinId="0"/>
    <cellStyle name="標準 2" xfId="2" xr:uid="{6FA92D6F-2AE9-43E3-9FCA-5B47E0050C51}"/>
  </cellStyles>
  <dxfs count="12">
    <dxf>
      <font>
        <b/>
        <i/>
        <color rgb="FFFFFF00"/>
      </font>
      <fill>
        <patternFill>
          <bgColor rgb="FF002060"/>
        </patternFill>
      </fill>
    </dxf>
    <dxf>
      <font>
        <color theme="0" tint="-0.24994659260841701"/>
      </font>
    </dxf>
    <dxf>
      <font>
        <color theme="0" tint="-0.24994659260841701"/>
      </font>
    </dxf>
    <dxf>
      <font>
        <b/>
        <i/>
        <color rgb="FFFFFF00"/>
      </font>
      <fill>
        <patternFill>
          <bgColor theme="5" tint="-0.24994659260841701"/>
        </patternFill>
      </fill>
    </dxf>
    <dxf>
      <font>
        <b/>
        <i/>
        <color rgb="FFFFFF00"/>
      </font>
      <fill>
        <patternFill>
          <bgColor theme="5" tint="-0.24994659260841701"/>
        </patternFill>
      </fill>
    </dxf>
    <dxf>
      <font>
        <b/>
        <i/>
        <color rgb="FFFF0000"/>
      </font>
    </dxf>
    <dxf>
      <font>
        <color theme="0" tint="-0.24994659260841701"/>
      </font>
    </dxf>
    <dxf>
      <font>
        <b/>
        <i/>
        <color rgb="FFFFFF00"/>
      </font>
      <fill>
        <patternFill>
          <bgColor theme="5" tint="-0.24994659260841701"/>
        </patternFill>
      </fill>
    </dxf>
    <dxf>
      <font>
        <b val="0"/>
        <i val="0"/>
        <color theme="0" tint="-0.24994659260841701"/>
      </font>
    </dxf>
    <dxf>
      <font>
        <strike/>
      </font>
    </dxf>
    <dxf>
      <fill>
        <patternFill>
          <bgColor theme="0" tint="-0.14996795556505021"/>
        </patternFill>
      </fill>
      <border>
        <left style="thin">
          <color auto="1"/>
        </left>
        <right style="thin">
          <color auto="1"/>
        </right>
        <top style="thin">
          <color auto="1"/>
        </top>
        <bottom style="thin">
          <color auto="1"/>
        </bottom>
        <vertical/>
        <horizontal/>
      </border>
    </dxf>
    <dxf>
      <font>
        <color rgb="FFFFFF00"/>
      </font>
      <fill>
        <patternFill>
          <bgColor rgb="FFFF0000"/>
        </patternFill>
      </fill>
    </dxf>
  </dxfs>
  <tableStyles count="0" defaultTableStyle="TableStyleMedium2" defaultPivotStyle="PivotStyleLight16"/>
  <colors>
    <mruColors>
      <color rgb="FFFFF8F5"/>
      <color rgb="FFFDEFE7"/>
      <color rgb="FFFEF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説明!$AL$42:$AW$42</c:f>
              <c:strCache>
                <c:ptCount val="12"/>
                <c:pt idx="0">
                  <c:v>6月分</c:v>
                </c:pt>
                <c:pt idx="1">
                  <c:v>7月分</c:v>
                </c:pt>
                <c:pt idx="2">
                  <c:v>8月分</c:v>
                </c:pt>
                <c:pt idx="3">
                  <c:v>9月分</c:v>
                </c:pt>
                <c:pt idx="4">
                  <c:v>10月分</c:v>
                </c:pt>
                <c:pt idx="5">
                  <c:v>11月分</c:v>
                </c:pt>
                <c:pt idx="6">
                  <c:v>12月分</c:v>
                </c:pt>
                <c:pt idx="7">
                  <c:v>1月分</c:v>
                </c:pt>
                <c:pt idx="8">
                  <c:v>2月分</c:v>
                </c:pt>
                <c:pt idx="9">
                  <c:v>3月分</c:v>
                </c:pt>
                <c:pt idx="10">
                  <c:v>4月分</c:v>
                </c:pt>
                <c:pt idx="11">
                  <c:v>5月分</c:v>
                </c:pt>
              </c:strCache>
            </c:strRef>
          </c:cat>
          <c:val>
            <c:numRef>
              <c:f>説明!$AL$43:$AW$43</c:f>
              <c:numCache>
                <c:formatCode>General</c:formatCode>
                <c:ptCount val="12"/>
                <c:pt idx="0">
                  <c:v>4900</c:v>
                </c:pt>
                <c:pt idx="1">
                  <c:v>4100</c:v>
                </c:pt>
                <c:pt idx="2">
                  <c:v>4100</c:v>
                </c:pt>
                <c:pt idx="3">
                  <c:v>4100</c:v>
                </c:pt>
                <c:pt idx="4">
                  <c:v>4100</c:v>
                </c:pt>
                <c:pt idx="5">
                  <c:v>4100</c:v>
                </c:pt>
                <c:pt idx="6">
                  <c:v>4100</c:v>
                </c:pt>
                <c:pt idx="7">
                  <c:v>4100</c:v>
                </c:pt>
                <c:pt idx="8">
                  <c:v>4100</c:v>
                </c:pt>
                <c:pt idx="9">
                  <c:v>4100</c:v>
                </c:pt>
                <c:pt idx="10">
                  <c:v>4100</c:v>
                </c:pt>
                <c:pt idx="11">
                  <c:v>4100</c:v>
                </c:pt>
              </c:numCache>
            </c:numRef>
          </c:val>
          <c:extLst>
            <c:ext xmlns:c16="http://schemas.microsoft.com/office/drawing/2014/chart" uri="{C3380CC4-5D6E-409C-BE32-E72D297353CC}">
              <c16:uniqueId val="{00000000-9F97-4562-8F3A-36871E4CDA03}"/>
            </c:ext>
          </c:extLst>
        </c:ser>
        <c:dLbls>
          <c:showLegendKey val="0"/>
          <c:showVal val="0"/>
          <c:showCatName val="0"/>
          <c:showSerName val="0"/>
          <c:showPercent val="0"/>
          <c:showBubbleSize val="0"/>
        </c:dLbls>
        <c:gapWidth val="219"/>
        <c:overlap val="-27"/>
        <c:axId val="411326960"/>
        <c:axId val="409521888"/>
      </c:barChart>
      <c:catAx>
        <c:axId val="411326960"/>
        <c:scaling>
          <c:orientation val="minMax"/>
        </c:scaling>
        <c:delete val="1"/>
        <c:axPos val="b"/>
        <c:numFmt formatCode="General" sourceLinked="1"/>
        <c:majorTickMark val="out"/>
        <c:minorTickMark val="none"/>
        <c:tickLblPos val="nextTo"/>
        <c:crossAx val="409521888"/>
        <c:crosses val="autoZero"/>
        <c:auto val="1"/>
        <c:lblAlgn val="ctr"/>
        <c:lblOffset val="100"/>
        <c:noMultiLvlLbl val="0"/>
      </c:catAx>
      <c:valAx>
        <c:axId val="409521888"/>
        <c:scaling>
          <c:orientation val="minMax"/>
          <c:max val="7000"/>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11326960"/>
        <c:crosses val="autoZero"/>
        <c:crossBetween val="between"/>
        <c:majorUnit val="1000"/>
      </c:valAx>
      <c:spPr>
        <a:solidFill>
          <a:schemeClr val="bg1"/>
        </a:solidFill>
        <a:ln>
          <a:solidFill>
            <a:schemeClr val="accent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cat>
            <c:strRef>
              <c:f>説明!$AL$42:$AW$42</c:f>
              <c:strCache>
                <c:ptCount val="12"/>
                <c:pt idx="0">
                  <c:v>6月分</c:v>
                </c:pt>
                <c:pt idx="1">
                  <c:v>7月分</c:v>
                </c:pt>
                <c:pt idx="2">
                  <c:v>8月分</c:v>
                </c:pt>
                <c:pt idx="3">
                  <c:v>9月分</c:v>
                </c:pt>
                <c:pt idx="4">
                  <c:v>10月分</c:v>
                </c:pt>
                <c:pt idx="5">
                  <c:v>11月分</c:v>
                </c:pt>
                <c:pt idx="6">
                  <c:v>12月分</c:v>
                </c:pt>
                <c:pt idx="7">
                  <c:v>1月分</c:v>
                </c:pt>
                <c:pt idx="8">
                  <c:v>2月分</c:v>
                </c:pt>
                <c:pt idx="9">
                  <c:v>3月分</c:v>
                </c:pt>
                <c:pt idx="10">
                  <c:v>4月分</c:v>
                </c:pt>
                <c:pt idx="11">
                  <c:v>5月分</c:v>
                </c:pt>
              </c:strCache>
            </c:strRef>
          </c:cat>
          <c:val>
            <c:numRef>
              <c:f>説明!$AL$49:$AW$49</c:f>
              <c:numCache>
                <c:formatCode>General</c:formatCode>
                <c:ptCount val="12"/>
                <c:pt idx="0">
                  <c:v>6200</c:v>
                </c:pt>
                <c:pt idx="1">
                  <c:v>5800</c:v>
                </c:pt>
                <c:pt idx="2">
                  <c:v>5800</c:v>
                </c:pt>
                <c:pt idx="3">
                  <c:v>5800</c:v>
                </c:pt>
                <c:pt idx="4">
                  <c:v>5800</c:v>
                </c:pt>
                <c:pt idx="5">
                  <c:v>3200</c:v>
                </c:pt>
                <c:pt idx="6">
                  <c:v>2900</c:v>
                </c:pt>
                <c:pt idx="7">
                  <c:v>2900</c:v>
                </c:pt>
                <c:pt idx="8">
                  <c:v>2900</c:v>
                </c:pt>
                <c:pt idx="9">
                  <c:v>2900</c:v>
                </c:pt>
                <c:pt idx="10">
                  <c:v>2900</c:v>
                </c:pt>
                <c:pt idx="11">
                  <c:v>2900</c:v>
                </c:pt>
              </c:numCache>
            </c:numRef>
          </c:val>
          <c:extLst>
            <c:ext xmlns:c16="http://schemas.microsoft.com/office/drawing/2014/chart" uri="{C3380CC4-5D6E-409C-BE32-E72D297353CC}">
              <c16:uniqueId val="{00000000-CEE1-4DB7-8772-89BA84CCEBDF}"/>
            </c:ext>
          </c:extLst>
        </c:ser>
        <c:dLbls>
          <c:showLegendKey val="0"/>
          <c:showVal val="0"/>
          <c:showCatName val="0"/>
          <c:showSerName val="0"/>
          <c:showPercent val="0"/>
          <c:showBubbleSize val="0"/>
        </c:dLbls>
        <c:gapWidth val="219"/>
        <c:overlap val="-27"/>
        <c:axId val="411326960"/>
        <c:axId val="409521888"/>
      </c:barChart>
      <c:catAx>
        <c:axId val="411326960"/>
        <c:scaling>
          <c:orientation val="minMax"/>
        </c:scaling>
        <c:delete val="1"/>
        <c:axPos val="b"/>
        <c:numFmt formatCode="General" sourceLinked="1"/>
        <c:majorTickMark val="out"/>
        <c:minorTickMark val="none"/>
        <c:tickLblPos val="nextTo"/>
        <c:crossAx val="409521888"/>
        <c:crosses val="autoZero"/>
        <c:auto val="1"/>
        <c:lblAlgn val="ctr"/>
        <c:lblOffset val="100"/>
        <c:noMultiLvlLbl val="0"/>
      </c:catAx>
      <c:valAx>
        <c:axId val="409521888"/>
        <c:scaling>
          <c:orientation val="minMax"/>
          <c:max val="7000"/>
          <c:min val="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11326960"/>
        <c:crosses val="autoZero"/>
        <c:crossBetween val="between"/>
        <c:majorUnit val="1000"/>
      </c:valAx>
      <c:spPr>
        <a:solidFill>
          <a:schemeClr val="bg1"/>
        </a:solidFill>
        <a:ln>
          <a:solidFill>
            <a:schemeClr val="accent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D$2"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emf"/><Relationship Id="rId6" Type="http://schemas.openxmlformats.org/officeDocument/2006/relationships/hyperlink" Target="https://www.city.kyoto.lg.jp/gyozai/page/0000085847.html" TargetMode="External"/><Relationship Id="rId5" Type="http://schemas.openxmlformats.org/officeDocument/2006/relationships/image" Target="../media/image3.emf"/><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41</xdr:row>
      <xdr:rowOff>9524</xdr:rowOff>
    </xdr:from>
    <xdr:to>
      <xdr:col>30</xdr:col>
      <xdr:colOff>125395</xdr:colOff>
      <xdr:row>45</xdr:row>
      <xdr:rowOff>7724</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4724399"/>
          <a:ext cx="4230670"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47625</xdr:colOff>
      <xdr:row>40</xdr:row>
      <xdr:rowOff>38100</xdr:rowOff>
    </xdr:from>
    <xdr:to>
      <xdr:col>54</xdr:col>
      <xdr:colOff>1</xdr:colOff>
      <xdr:row>45</xdr:row>
      <xdr:rowOff>104776</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32</xdr:col>
      <xdr:colOff>38100</xdr:colOff>
      <xdr:row>46</xdr:row>
      <xdr:rowOff>47625</xdr:rowOff>
    </xdr:from>
    <xdr:to>
      <xdr:col>53</xdr:col>
      <xdr:colOff>142876</xdr:colOff>
      <xdr:row>51</xdr:row>
      <xdr:rowOff>114301</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9523</xdr:colOff>
      <xdr:row>47</xdr:row>
      <xdr:rowOff>9526</xdr:rowOff>
    </xdr:from>
    <xdr:to>
      <xdr:col>30</xdr:col>
      <xdr:colOff>125387</xdr:colOff>
      <xdr:row>51</xdr:row>
      <xdr:rowOff>7726</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6723" y="5753101"/>
          <a:ext cx="4230664" cy="68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27710</xdr:colOff>
      <xdr:row>41</xdr:row>
      <xdr:rowOff>38100</xdr:rowOff>
    </xdr:from>
    <xdr:to>
      <xdr:col>43</xdr:col>
      <xdr:colOff>19051</xdr:colOff>
      <xdr:row>45</xdr:row>
      <xdr:rowOff>0</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5056910" y="4752975"/>
          <a:ext cx="1515341" cy="647700"/>
        </a:xfrm>
        <a:prstGeom prst="wedgeRoundRectCallout">
          <a:avLst>
            <a:gd name="adj1" fmla="val -83477"/>
            <a:gd name="adj2" fmla="val 8928"/>
            <a:gd name="adj3" fmla="val 1666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33</xdr:col>
      <xdr:colOff>13856</xdr:colOff>
      <xdr:row>47</xdr:row>
      <xdr:rowOff>47625</xdr:rowOff>
    </xdr:from>
    <xdr:to>
      <xdr:col>43</xdr:col>
      <xdr:colOff>5197</xdr:colOff>
      <xdr:row>51</xdr:row>
      <xdr:rowOff>9525</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5043056" y="5791200"/>
          <a:ext cx="1515341" cy="647700"/>
        </a:xfrm>
        <a:prstGeom prst="wedgeRoundRectCallout">
          <a:avLst>
            <a:gd name="adj1" fmla="val -83190"/>
            <a:gd name="adj2" fmla="val -40675"/>
            <a:gd name="adj3" fmla="val 16667"/>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76200</xdr:colOff>
      <xdr:row>45</xdr:row>
      <xdr:rowOff>66675</xdr:rowOff>
    </xdr:from>
    <xdr:to>
      <xdr:col>69</xdr:col>
      <xdr:colOff>19050</xdr:colOff>
      <xdr:row>50</xdr:row>
      <xdr:rowOff>133349</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8153400" y="5467350"/>
          <a:ext cx="2381250" cy="923924"/>
        </a:xfrm>
        <a:prstGeom prst="wedgeRoundRectCallout">
          <a:avLst>
            <a:gd name="adj1" fmla="val -114997"/>
            <a:gd name="adj2" fmla="val -3471"/>
            <a:gd name="adj3" fmla="val 16667"/>
          </a:avLst>
        </a:prstGeom>
        <a:noFill/>
        <a:ln w="28575">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twoCellAnchor editAs="oneCell">
    <xdr:from>
      <xdr:col>7</xdr:col>
      <xdr:colOff>76200</xdr:colOff>
      <xdr:row>62</xdr:row>
      <xdr:rowOff>76200</xdr:rowOff>
    </xdr:from>
    <xdr:to>
      <xdr:col>32</xdr:col>
      <xdr:colOff>85725</xdr:colOff>
      <xdr:row>64</xdr:row>
      <xdr:rowOff>123825</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43000" y="9077325"/>
          <a:ext cx="381952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95250</xdr:colOff>
      <xdr:row>28</xdr:row>
      <xdr:rowOff>161925</xdr:rowOff>
    </xdr:from>
    <xdr:to>
      <xdr:col>66</xdr:col>
      <xdr:colOff>123826</xdr:colOff>
      <xdr:row>32</xdr:row>
      <xdr:rowOff>19050</xdr:rowOff>
    </xdr:to>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4057650" y="3076575"/>
          <a:ext cx="6124576" cy="542925"/>
        </a:xfrm>
        <a:prstGeom prst="wedgeRoundRectCallout">
          <a:avLst>
            <a:gd name="adj1" fmla="val 34898"/>
            <a:gd name="adj2" fmla="val -78039"/>
            <a:gd name="adj3" fmla="val 16667"/>
          </a:avLst>
        </a:prstGeom>
        <a:noFill/>
        <a:ln w="28575">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endParaRPr kumimoji="1" lang="ja-JP" altLang="en-US" sz="1100">
            <a:solidFill>
              <a:schemeClr val="tx1"/>
            </a:solidFill>
          </a:endParaRPr>
        </a:p>
      </xdr:txBody>
    </xdr:sp>
    <xdr:clientData/>
  </xdr:twoCellAnchor>
  <xdr:twoCellAnchor>
    <xdr:from>
      <xdr:col>34</xdr:col>
      <xdr:colOff>66675</xdr:colOff>
      <xdr:row>2</xdr:row>
      <xdr:rowOff>9525</xdr:rowOff>
    </xdr:from>
    <xdr:to>
      <xdr:col>46</xdr:col>
      <xdr:colOff>133350</xdr:colOff>
      <xdr:row>3</xdr:row>
      <xdr:rowOff>0</xdr:rowOff>
    </xdr:to>
    <xdr:sp macro="" textlink="">
      <xdr:nvSpPr>
        <xdr:cNvPr id="11" name="正方形/長方形 10">
          <a:hlinkClick xmlns:r="http://schemas.openxmlformats.org/officeDocument/2006/relationships" r:id="rId6"/>
          <a:extLst>
            <a:ext uri="{FF2B5EF4-FFF2-40B4-BE49-F238E27FC236}">
              <a16:creationId xmlns:a16="http://schemas.microsoft.com/office/drawing/2014/main" id="{00000000-0008-0000-0000-00000B000000}"/>
            </a:ext>
          </a:extLst>
        </xdr:cNvPr>
        <xdr:cNvSpPr/>
      </xdr:nvSpPr>
      <xdr:spPr>
        <a:xfrm>
          <a:off x="5248275" y="352425"/>
          <a:ext cx="18954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0</xdr:row>
          <xdr:rowOff>180975</xdr:rowOff>
        </xdr:from>
        <xdr:to>
          <xdr:col>5</xdr:col>
          <xdr:colOff>161925</xdr:colOff>
          <xdr:row>2</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本日</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0</xdr:colOff>
      <xdr:row>38</xdr:row>
      <xdr:rowOff>22982</xdr:rowOff>
    </xdr:from>
    <xdr:to>
      <xdr:col>3</xdr:col>
      <xdr:colOff>31476</xdr:colOff>
      <xdr:row>39</xdr:row>
      <xdr:rowOff>0</xdr:rowOff>
    </xdr:to>
    <xdr:sp macro="" textlink="">
      <xdr:nvSpPr>
        <xdr:cNvPr id="7" name="二等辺三角形 6">
          <a:extLst>
            <a:ext uri="{FF2B5EF4-FFF2-40B4-BE49-F238E27FC236}">
              <a16:creationId xmlns:a16="http://schemas.microsoft.com/office/drawing/2014/main" id="{00000000-0008-0000-0200-000007000000}"/>
            </a:ext>
          </a:extLst>
        </xdr:cNvPr>
        <xdr:cNvSpPr/>
      </xdr:nvSpPr>
      <xdr:spPr>
        <a:xfrm rot="5400000">
          <a:off x="268476" y="5023607"/>
          <a:ext cx="201150" cy="144000"/>
        </a:xfrm>
        <a:prstGeom prst="triangle">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solidFill>
              <a:sysClr val="windowText" lastClr="000000"/>
            </a:solidFill>
          </a:endParaRPr>
        </a:p>
      </xdr:txBody>
    </xdr:sp>
    <xdr:clientData/>
  </xdr:twoCellAnchor>
  <xdr:twoCellAnchor editAs="absolute">
    <xdr:from>
      <xdr:col>1</xdr:col>
      <xdr:colOff>55032</xdr:colOff>
      <xdr:row>1</xdr:row>
      <xdr:rowOff>8233</xdr:rowOff>
    </xdr:from>
    <xdr:to>
      <xdr:col>8</xdr:col>
      <xdr:colOff>169332</xdr:colOff>
      <xdr:row>8</xdr:row>
      <xdr:rowOff>40624</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182032" y="61150"/>
          <a:ext cx="1363133" cy="1111891"/>
          <a:chOff x="133350" y="38488"/>
          <a:chExt cx="1371600" cy="1116000"/>
        </a:xfrm>
      </xdr:grpSpPr>
      <xdr:sp macro="" textlink="">
        <xdr:nvSpPr>
          <xdr:cNvPr id="3" name="円/楕円 4">
            <a:extLst>
              <a:ext uri="{FF2B5EF4-FFF2-40B4-BE49-F238E27FC236}">
                <a16:creationId xmlns:a16="http://schemas.microsoft.com/office/drawing/2014/main" id="{00000000-0008-0000-0200-000003000000}"/>
              </a:ext>
            </a:extLst>
          </xdr:cNvPr>
          <xdr:cNvSpPr/>
        </xdr:nvSpPr>
        <xdr:spPr>
          <a:xfrm>
            <a:off x="257932" y="38488"/>
            <a:ext cx="1116000" cy="1116000"/>
          </a:xfrm>
          <a:prstGeom prst="ellipse">
            <a:avLst/>
          </a:prstGeom>
          <a:ln w="12700">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b="0" cap="none" spc="0">
              <a:ln w="0"/>
              <a:solidFill>
                <a:schemeClr val="tx1"/>
              </a:solidFill>
              <a:effectLst>
                <a:outerShdw blurRad="38100" dist="19050" dir="2700000" algn="tl" rotWithShape="0">
                  <a:schemeClr val="dk1">
                    <a:alpha val="40000"/>
                  </a:schemeClr>
                </a:outerShdw>
              </a:effectLst>
            </a:endParaRPr>
          </a:p>
        </xdr:txBody>
      </xdr:sp>
      <xdr:grpSp>
        <xdr:nvGrpSpPr>
          <xdr:cNvPr id="16" name="グループ化 15">
            <a:extLst>
              <a:ext uri="{FF2B5EF4-FFF2-40B4-BE49-F238E27FC236}">
                <a16:creationId xmlns:a16="http://schemas.microsoft.com/office/drawing/2014/main" id="{00000000-0008-0000-0200-000010000000}"/>
              </a:ext>
            </a:extLst>
          </xdr:cNvPr>
          <xdr:cNvGrpSpPr/>
        </xdr:nvGrpSpPr>
        <xdr:grpSpPr>
          <a:xfrm>
            <a:off x="133350" y="47627"/>
            <a:ext cx="1371600" cy="400048"/>
            <a:chOff x="133350" y="114302"/>
            <a:chExt cx="1371600" cy="400048"/>
          </a:xfrm>
        </xdr:grpSpPr>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3350" y="285750"/>
              <a:ext cx="1371600" cy="2286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ＭＳ Ｐ明朝" pitchFamily="18" charset="-128"/>
                  <a:ea typeface="ＭＳ Ｐ明朝" pitchFamily="18" charset="-128"/>
                </a:rPr>
                <a:t>受　　　  印</a:t>
              </a:r>
            </a:p>
          </xdr:txBody>
        </xdr:sp>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466725" y="114302"/>
              <a:ext cx="685800" cy="24764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latin typeface="ＭＳ Ｐ明朝" pitchFamily="18" charset="-128"/>
                  <a:ea typeface="ＭＳ Ｐ明朝" pitchFamily="18" charset="-128"/>
                </a:rPr>
                <a:t>付</a:t>
              </a:r>
              <a:endParaRPr kumimoji="1" lang="en-US" altLang="ja-JP" sz="1100">
                <a:latin typeface="ＭＳ Ｐ明朝" pitchFamily="18" charset="-128"/>
                <a:ea typeface="ＭＳ Ｐ明朝" pitchFamily="18" charset="-128"/>
              </a:endParaRPr>
            </a:p>
          </xdr:txBody>
        </xdr:sp>
      </xdr:grpSp>
      <mc:AlternateContent xmlns:mc="http://schemas.openxmlformats.org/markup-compatibility/2006" xmlns:a14="http://schemas.microsoft.com/office/drawing/2010/main">
        <mc:Choice Requires="a14">
          <xdr:pic>
            <xdr:nvPicPr>
              <xdr:cNvPr id="15" name="図 14">
                <a:extLst>
                  <a:ext uri="{FF2B5EF4-FFF2-40B4-BE49-F238E27FC236}">
                    <a16:creationId xmlns:a16="http://schemas.microsoft.com/office/drawing/2014/main" id="{00000000-0008-0000-0200-00000F000000}"/>
                  </a:ext>
                </a:extLst>
              </xdr:cNvPr>
              <xdr:cNvPicPr>
                <a:picLocks noChangeAspect="1" noChangeArrowheads="1"/>
                <a:extLst>
                  <a:ext uri="{84589F7E-364E-4C9E-8A38-B11213B215E9}">
                    <a14:cameraTool cellRange="入力シート!S1" spid="_x0000_s3642"/>
                  </a:ext>
                </a:extLst>
              </xdr:cNvPicPr>
            </xdr:nvPicPr>
            <xdr:blipFill rotWithShape="1">
              <a:blip xmlns:r="http://schemas.openxmlformats.org/officeDocument/2006/relationships" r:embed="rId1">
                <a:lum bright="41000" contrast="64000"/>
              </a:blip>
              <a:srcRect l="18503" t="7684" r="20879" b="8327"/>
              <a:stretch>
                <a:fillRect/>
              </a:stretch>
            </xdr:blipFill>
            <xdr:spPr bwMode="auto">
              <a:xfrm>
                <a:off x="504825" y="514350"/>
                <a:ext cx="631936" cy="447675"/>
              </a:xfrm>
              <a:prstGeom prst="rect">
                <a:avLst/>
              </a:prstGeom>
              <a:noFill/>
              <a:extLst>
                <a:ext uri="{909E8E84-426E-40DD-AFC4-6F175D3DCCD1}">
                  <a14:hiddenFill>
                    <a:solidFill>
                      <a:srgbClr val="FFFFFF"/>
                    </a:solidFill>
                  </a14:hiddenFill>
                </a:ext>
              </a:extLst>
            </xdr:spPr>
          </xdr:pic>
        </mc:Choice>
        <mc:Fallback xmlns=""/>
      </mc:AlternateContent>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15</xdr:row>
      <xdr:rowOff>57152</xdr:rowOff>
    </xdr:from>
    <xdr:to>
      <xdr:col>3</xdr:col>
      <xdr:colOff>552450</xdr:colOff>
      <xdr:row>31</xdr:row>
      <xdr:rowOff>99422</xdr:rowOff>
    </xdr:to>
    <xdr:pic>
      <xdr:nvPicPr>
        <xdr:cNvPr id="4" name="図 3">
          <a:extLst>
            <a:ext uri="{FF2B5EF4-FFF2-40B4-BE49-F238E27FC236}">
              <a16:creationId xmlns:a16="http://schemas.microsoft.com/office/drawing/2014/main" id="{354E25F0-DD7C-5230-6053-865C4B16A4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638427"/>
          <a:ext cx="4181475" cy="2785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A4FE1-30E1-4089-B7FD-BDC033DCE00C}">
  <sheetPr codeName="Sheet1">
    <tabColor rgb="FFFF0000"/>
  </sheetPr>
  <dimension ref="A1:BS95"/>
  <sheetViews>
    <sheetView showGridLines="0" showRowColHeaders="0" tabSelected="1" zoomScaleNormal="100" workbookViewId="0"/>
  </sheetViews>
  <sheetFormatPr defaultColWidth="0" defaultRowHeight="13.5" zeroHeight="1"/>
  <cols>
    <col min="1" max="71" width="2" customWidth="1"/>
    <col min="72" max="16384" width="2" hidden="1"/>
  </cols>
  <sheetData>
    <row r="1" spans="2:70" s="1" customFormat="1">
      <c r="B1" s="27" t="s">
        <v>161</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row>
    <row r="2" spans="2:70" s="1" customFormat="1">
      <c r="C2" s="1" t="s">
        <v>181</v>
      </c>
    </row>
    <row r="3" spans="2:70" s="1" customFormat="1">
      <c r="C3" s="1" t="s">
        <v>182</v>
      </c>
    </row>
    <row r="4" spans="2:70" s="1" customFormat="1"/>
    <row r="5" spans="2:70" s="1" customFormat="1">
      <c r="B5" s="27" t="s">
        <v>144</v>
      </c>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row>
    <row r="6" spans="2:70" s="1" customFormat="1">
      <c r="C6" s="1" t="s">
        <v>183</v>
      </c>
    </row>
    <row r="7" spans="2:70" s="1" customFormat="1">
      <c r="C7" s="1" t="s">
        <v>145</v>
      </c>
    </row>
    <row r="8" spans="2:70" s="1" customFormat="1">
      <c r="C8" s="1" t="s">
        <v>184</v>
      </c>
    </row>
    <row r="9" spans="2:70" s="1" customFormat="1">
      <c r="C9" s="1" t="s">
        <v>185</v>
      </c>
    </row>
    <row r="10" spans="2:70" s="1" customFormat="1"/>
    <row r="11" spans="2:70" s="1" customFormat="1">
      <c r="B11" s="27" t="s">
        <v>94</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row>
    <row r="12" spans="2:70" s="1" customFormat="1">
      <c r="C12" s="39" t="s">
        <v>138</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row>
    <row r="13" spans="2:70" s="1" customFormat="1">
      <c r="D13" s="1" t="s">
        <v>186</v>
      </c>
    </row>
    <row r="14" spans="2:70" s="1" customFormat="1">
      <c r="C14" s="39" t="s">
        <v>139</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row>
    <row r="15" spans="2:70" s="1" customFormat="1">
      <c r="D15" s="1" t="s">
        <v>187</v>
      </c>
    </row>
    <row r="16" spans="2:70" s="1" customFormat="1">
      <c r="C16" s="39" t="s">
        <v>140</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row>
    <row r="17" spans="3:70" s="1" customFormat="1">
      <c r="D17" s="1" t="s">
        <v>188</v>
      </c>
    </row>
    <row r="18" spans="3:70" s="1" customFormat="1">
      <c r="E18" s="1" t="s">
        <v>189</v>
      </c>
    </row>
    <row r="19" spans="3:70" s="1" customFormat="1">
      <c r="E19" s="1" t="s">
        <v>190</v>
      </c>
    </row>
    <row r="20" spans="3:70" s="1" customFormat="1"/>
    <row r="21" spans="3:70" s="1" customFormat="1">
      <c r="C21" s="2" t="s">
        <v>132</v>
      </c>
      <c r="D21" s="2"/>
      <c r="E21" s="2"/>
      <c r="F21" s="2" t="s">
        <v>89</v>
      </c>
      <c r="G21" s="2"/>
      <c r="H21" s="2"/>
      <c r="I21" s="2"/>
      <c r="J21" s="2"/>
      <c r="K21" s="2"/>
      <c r="L21" s="2"/>
      <c r="M21" s="2"/>
      <c r="N21" s="2"/>
      <c r="O21" s="2"/>
      <c r="P21" s="2"/>
      <c r="Q21" s="2"/>
      <c r="R21" s="2"/>
      <c r="S21" s="2"/>
      <c r="T21" s="2"/>
      <c r="U21" s="2"/>
      <c r="V21" s="2"/>
      <c r="W21" s="2" t="s">
        <v>90</v>
      </c>
      <c r="X21" s="2"/>
      <c r="Y21" s="2"/>
      <c r="Z21" s="2"/>
      <c r="AA21" s="2"/>
      <c r="AB21" s="2"/>
      <c r="AC21" s="2"/>
      <c r="AD21" s="2"/>
      <c r="AE21" s="2"/>
      <c r="AF21" s="2"/>
      <c r="AG21" s="2"/>
      <c r="AH21" s="2"/>
      <c r="AI21" s="2"/>
      <c r="AJ21" s="2"/>
      <c r="AK21" s="2"/>
      <c r="AL21" s="2"/>
      <c r="AM21" s="2"/>
      <c r="AN21" s="2"/>
      <c r="AO21" s="2"/>
      <c r="AP21" s="2"/>
      <c r="AQ21" s="2" t="s">
        <v>91</v>
      </c>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row>
    <row r="22" spans="3:70" s="1" customFormat="1">
      <c r="C22" s="2"/>
      <c r="D22" s="2"/>
      <c r="E22" s="2"/>
      <c r="F22" s="194" t="s">
        <v>92</v>
      </c>
      <c r="G22" s="194"/>
      <c r="H22" s="2"/>
      <c r="I22" s="2"/>
      <c r="J22" s="2"/>
      <c r="K22" s="2"/>
      <c r="L22" s="2"/>
      <c r="M22" s="2"/>
      <c r="N22" s="2"/>
      <c r="O22" s="2"/>
      <c r="P22" s="2"/>
      <c r="Q22" s="2"/>
      <c r="R22" s="2"/>
      <c r="S22" s="2"/>
      <c r="T22" s="2"/>
      <c r="U22" s="2"/>
      <c r="V22" s="2"/>
      <c r="W22" s="194" t="s">
        <v>92</v>
      </c>
      <c r="X22" s="194"/>
      <c r="Y22" s="2"/>
      <c r="Z22" s="2"/>
      <c r="AA22" s="2"/>
      <c r="AB22" s="2"/>
      <c r="AC22" s="2"/>
      <c r="AD22" s="2"/>
      <c r="AE22" s="2"/>
      <c r="AF22" s="2"/>
      <c r="AG22" s="2"/>
      <c r="AH22" s="2"/>
      <c r="AI22" s="2"/>
      <c r="AJ22" s="2"/>
      <c r="AK22" s="2"/>
      <c r="AL22" s="2"/>
      <c r="AM22" s="2"/>
      <c r="AN22" s="2"/>
      <c r="AO22" s="2"/>
      <c r="AP22" s="2"/>
      <c r="AQ22" s="194" t="s">
        <v>92</v>
      </c>
      <c r="AR22" s="194"/>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row>
    <row r="23" spans="3:70" s="1" customFormat="1" ht="6.75" customHeight="1">
      <c r="C23" s="2"/>
      <c r="D23" s="2"/>
      <c r="E23" s="33"/>
      <c r="F23" s="31"/>
      <c r="G23" s="32"/>
      <c r="H23" s="33"/>
      <c r="I23" s="33"/>
      <c r="J23" s="33"/>
      <c r="K23" s="33"/>
      <c r="L23" s="33"/>
      <c r="M23" s="33"/>
      <c r="N23" s="33"/>
      <c r="O23" s="33"/>
      <c r="P23" s="33"/>
      <c r="Q23" s="33"/>
      <c r="R23" s="33"/>
      <c r="S23" s="33"/>
      <c r="T23" s="33"/>
      <c r="U23" s="33"/>
      <c r="V23" s="33"/>
      <c r="W23" s="31"/>
      <c r="X23" s="32"/>
      <c r="Y23" s="33"/>
      <c r="Z23" s="33"/>
      <c r="AA23" s="33"/>
      <c r="AB23" s="33"/>
      <c r="AC23" s="33"/>
      <c r="AD23" s="33"/>
      <c r="AE23" s="33"/>
      <c r="AF23" s="33"/>
      <c r="AG23" s="33"/>
      <c r="AH23" s="33"/>
      <c r="AI23" s="33"/>
      <c r="AJ23" s="33"/>
      <c r="AK23" s="33"/>
      <c r="AL23" s="33"/>
      <c r="AM23" s="33"/>
      <c r="AN23" s="33"/>
      <c r="AO23" s="33"/>
      <c r="AP23" s="33"/>
      <c r="AQ23" s="31"/>
      <c r="AR23" s="32"/>
      <c r="AS23" s="33"/>
      <c r="AT23" s="33"/>
      <c r="AU23" s="33"/>
      <c r="AV23" s="33"/>
      <c r="AW23" s="33"/>
      <c r="AX23" s="33"/>
      <c r="AY23" s="33"/>
      <c r="AZ23" s="33"/>
      <c r="BA23" s="33"/>
      <c r="BB23" s="33"/>
      <c r="BC23" s="33"/>
      <c r="BD23" s="33"/>
      <c r="BE23" s="33"/>
      <c r="BF23" s="33"/>
      <c r="BG23" s="33"/>
      <c r="BH23" s="33"/>
      <c r="BI23" s="33"/>
      <c r="BJ23" s="33"/>
      <c r="BK23" s="33"/>
      <c r="BL23" s="95"/>
      <c r="BM23" s="2"/>
      <c r="BN23" s="2"/>
      <c r="BO23" s="2"/>
      <c r="BP23" s="2"/>
      <c r="BQ23" s="2"/>
      <c r="BR23" s="2"/>
    </row>
    <row r="24" spans="3:70" s="1" customFormat="1" ht="6.75" customHeight="1">
      <c r="C24" s="2"/>
      <c r="D24" s="2"/>
      <c r="E24" s="36"/>
      <c r="F24" s="34"/>
      <c r="G24" s="35"/>
      <c r="H24" s="34"/>
      <c r="I24" s="35"/>
      <c r="J24" s="36"/>
      <c r="K24" s="36"/>
      <c r="L24" s="36"/>
      <c r="M24" s="36"/>
      <c r="N24" s="36"/>
      <c r="O24" s="36"/>
      <c r="P24" s="36"/>
      <c r="Q24" s="36"/>
      <c r="R24" s="36"/>
      <c r="S24" s="36"/>
      <c r="T24" s="36"/>
      <c r="U24" s="36"/>
      <c r="V24" s="36"/>
      <c r="W24" s="34"/>
      <c r="X24" s="35"/>
      <c r="Y24" s="36"/>
      <c r="Z24" s="36"/>
      <c r="AA24" s="34"/>
      <c r="AB24" s="35"/>
      <c r="AC24" s="34"/>
      <c r="AD24" s="35"/>
      <c r="AE24" s="36"/>
      <c r="AF24" s="36"/>
      <c r="AG24" s="36"/>
      <c r="AH24" s="36"/>
      <c r="AI24" s="36"/>
      <c r="AJ24" s="36"/>
      <c r="AK24" s="36"/>
      <c r="AL24" s="36"/>
      <c r="AM24" s="36"/>
      <c r="AN24" s="36"/>
      <c r="AO24" s="36"/>
      <c r="AP24" s="36"/>
      <c r="AQ24" s="34"/>
      <c r="AR24" s="35"/>
      <c r="AS24" s="36"/>
      <c r="AT24" s="36"/>
      <c r="AU24" s="36"/>
      <c r="AV24" s="36"/>
      <c r="AW24" s="36"/>
      <c r="AX24" s="36"/>
      <c r="AY24" s="36"/>
      <c r="AZ24" s="36"/>
      <c r="BA24" s="36"/>
      <c r="BB24" s="36"/>
      <c r="BC24" s="36"/>
      <c r="BD24" s="36"/>
      <c r="BE24" s="36"/>
      <c r="BF24" s="36"/>
      <c r="BG24" s="36"/>
      <c r="BH24" s="36"/>
      <c r="BI24" s="36"/>
      <c r="BJ24" s="36"/>
      <c r="BK24" s="36"/>
      <c r="BL24" s="96"/>
      <c r="BM24" s="2"/>
      <c r="BN24" s="2"/>
      <c r="BO24" s="2"/>
      <c r="BP24" s="2"/>
      <c r="BQ24" s="2"/>
      <c r="BR24" s="2"/>
    </row>
    <row r="25" spans="3:70" s="1" customFormat="1" ht="13.5" customHeight="1">
      <c r="C25" s="2"/>
      <c r="D25" s="2"/>
      <c r="E25" s="2"/>
      <c r="F25" s="2"/>
      <c r="G25" s="2"/>
      <c r="H25" s="194" t="s">
        <v>93</v>
      </c>
      <c r="I25" s="194"/>
      <c r="J25" s="2"/>
      <c r="K25" s="2"/>
      <c r="L25" s="2"/>
      <c r="M25" s="2"/>
      <c r="N25" s="2"/>
      <c r="O25" s="2"/>
      <c r="P25" s="2"/>
      <c r="Q25" s="2"/>
      <c r="R25" s="2"/>
      <c r="S25" s="2"/>
      <c r="T25" s="2"/>
      <c r="U25" s="2"/>
      <c r="V25" s="2"/>
      <c r="W25" s="2"/>
      <c r="X25" s="2"/>
      <c r="Y25" s="2"/>
      <c r="Z25" s="2"/>
      <c r="AA25" s="25"/>
      <c r="AB25" s="26"/>
      <c r="AC25" s="194" t="s">
        <v>93</v>
      </c>
      <c r="AD25" s="194"/>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row>
    <row r="26" spans="3:70" s="1" customFormat="1" ht="13.5" customHeight="1">
      <c r="C26" s="2"/>
      <c r="D26" s="2"/>
      <c r="E26" s="2"/>
      <c r="F26" s="2"/>
      <c r="G26" s="2"/>
      <c r="H26" s="2" t="s">
        <v>141</v>
      </c>
      <c r="I26" s="2"/>
      <c r="J26" s="2"/>
      <c r="K26" s="2"/>
      <c r="L26" s="2"/>
      <c r="M26" s="2"/>
      <c r="N26" s="2"/>
      <c r="O26" s="2"/>
      <c r="P26" s="2"/>
      <c r="Q26" s="2"/>
      <c r="R26" s="2"/>
      <c r="S26" s="2"/>
      <c r="T26" s="2"/>
      <c r="U26" s="2"/>
      <c r="V26" s="2"/>
      <c r="W26" s="2"/>
      <c r="X26" s="2"/>
      <c r="Y26" s="2"/>
      <c r="Z26" s="2"/>
      <c r="AA26" s="25"/>
      <c r="AB26" s="26"/>
      <c r="AC26" s="2" t="s">
        <v>191</v>
      </c>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row>
    <row r="27" spans="3:70" s="1" customFormat="1">
      <c r="C27" s="2"/>
      <c r="D27" s="2"/>
      <c r="E27" s="2"/>
      <c r="F27" s="2"/>
      <c r="G27" s="2"/>
      <c r="H27" s="2"/>
      <c r="I27" s="2"/>
      <c r="J27" s="2"/>
      <c r="K27" s="2"/>
      <c r="L27" s="2"/>
      <c r="M27" s="2"/>
      <c r="N27" s="2"/>
      <c r="O27" s="2"/>
      <c r="P27" s="2"/>
      <c r="Q27" s="2"/>
      <c r="R27" s="2"/>
      <c r="S27" s="2"/>
      <c r="T27" s="2"/>
      <c r="U27" s="2"/>
      <c r="V27" s="2"/>
      <c r="W27" s="2"/>
      <c r="X27" s="2"/>
      <c r="Y27" s="2"/>
      <c r="Z27" s="2"/>
      <c r="AA27" s="194" t="s">
        <v>93</v>
      </c>
      <c r="AB27" s="194"/>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row>
    <row r="28" spans="3:70" s="1" customFormat="1">
      <c r="C28" s="2"/>
      <c r="D28" s="2"/>
      <c r="E28" s="2"/>
      <c r="F28" s="2"/>
      <c r="G28" s="2"/>
      <c r="H28" s="2"/>
      <c r="I28" s="2"/>
      <c r="J28" s="2"/>
      <c r="K28" s="2"/>
      <c r="L28" s="2"/>
      <c r="M28" s="2"/>
      <c r="N28" s="2"/>
      <c r="O28" s="2"/>
      <c r="P28" s="2"/>
      <c r="Q28" s="2"/>
      <c r="R28" s="2"/>
      <c r="S28" s="2"/>
      <c r="T28" s="2"/>
      <c r="U28" s="2"/>
      <c r="V28" s="2"/>
      <c r="W28" s="2"/>
      <c r="X28" s="2"/>
      <c r="Y28" s="2"/>
      <c r="Z28" s="2"/>
      <c r="AA28" s="2" t="s">
        <v>192</v>
      </c>
      <c r="AB28" s="2"/>
      <c r="AC28" s="25"/>
      <c r="AD28" s="26"/>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row>
    <row r="29" spans="3:70" s="1" customFormat="1">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row>
    <row r="30" spans="3:70" s="1" customFormat="1">
      <c r="C30" s="2"/>
      <c r="D30" s="2"/>
      <c r="E30" s="2"/>
      <c r="F30" s="2"/>
      <c r="G30" s="2"/>
      <c r="H30" s="2"/>
      <c r="I30" s="2"/>
      <c r="J30" s="2"/>
      <c r="K30" s="2"/>
      <c r="L30" s="2"/>
      <c r="M30" s="2"/>
      <c r="N30" s="2"/>
      <c r="O30" s="2"/>
      <c r="P30" s="2"/>
      <c r="Q30" s="2"/>
      <c r="R30" s="2"/>
      <c r="S30" s="2"/>
      <c r="T30" s="2"/>
      <c r="U30" s="2"/>
      <c r="V30" s="2"/>
      <c r="W30" s="2"/>
      <c r="X30" s="2"/>
      <c r="Y30" s="2"/>
      <c r="Z30" s="2"/>
      <c r="AA30" s="2"/>
      <c r="AB30" s="2" t="s">
        <v>193</v>
      </c>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3:70" s="1" customFormat="1">
      <c r="C31" s="2"/>
      <c r="D31" s="2"/>
      <c r="E31" s="2"/>
      <c r="F31" s="2"/>
      <c r="G31" s="2"/>
      <c r="H31" s="2"/>
      <c r="I31" s="2"/>
      <c r="J31" s="2"/>
      <c r="K31" s="2"/>
      <c r="L31" s="2"/>
      <c r="M31" s="2"/>
      <c r="N31" s="2"/>
      <c r="O31" s="2"/>
      <c r="P31" s="2"/>
      <c r="Q31" s="2"/>
      <c r="R31" s="2"/>
      <c r="S31" s="2"/>
      <c r="T31" s="2"/>
      <c r="U31" s="2"/>
      <c r="V31" s="2"/>
      <c r="W31" s="2"/>
      <c r="X31" s="2"/>
      <c r="Y31" s="2"/>
      <c r="Z31" s="2"/>
      <c r="AA31" s="2"/>
      <c r="AB31" s="2"/>
      <c r="AC31" s="2" t="s">
        <v>142</v>
      </c>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row>
    <row r="32" spans="3:70" s="1" customFormat="1">
      <c r="C32" s="2"/>
      <c r="D32" s="2"/>
      <c r="E32" s="2"/>
      <c r="F32" s="2"/>
      <c r="G32" s="2"/>
      <c r="H32" s="2"/>
      <c r="I32" s="2"/>
      <c r="J32" s="2"/>
      <c r="K32" s="2"/>
      <c r="L32" s="2"/>
      <c r="M32" s="2"/>
      <c r="N32" s="2"/>
      <c r="O32" s="2"/>
      <c r="P32" s="2"/>
      <c r="Q32" s="2"/>
      <c r="R32" s="2"/>
      <c r="S32" s="2"/>
      <c r="T32" s="2"/>
      <c r="U32" s="2"/>
      <c r="V32" s="2"/>
      <c r="W32" s="2"/>
      <c r="X32" s="2"/>
      <c r="Y32" s="2"/>
      <c r="Z32" s="2"/>
      <c r="AA32" s="2"/>
      <c r="AB32" s="2"/>
      <c r="AC32" s="2" t="s">
        <v>143</v>
      </c>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row>
    <row r="33" spans="2:70" s="1" customFormat="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row>
    <row r="34" spans="2:70" s="1" customFormat="1"/>
    <row r="35" spans="2:70" s="1" customFormat="1">
      <c r="B35" s="27" t="s">
        <v>119</v>
      </c>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row>
    <row r="36" spans="2:70" s="1" customFormat="1">
      <c r="C36" s="1" t="s">
        <v>194</v>
      </c>
    </row>
    <row r="37" spans="2:70" s="1" customFormat="1">
      <c r="C37" s="1" t="s">
        <v>195</v>
      </c>
    </row>
    <row r="38" spans="2:70" s="1" customFormat="1">
      <c r="C38" s="1" t="s">
        <v>196</v>
      </c>
    </row>
    <row r="39" spans="2:70" s="1" customFormat="1"/>
    <row r="40" spans="2:70" s="1" customFormat="1">
      <c r="C40" s="107" t="s">
        <v>197</v>
      </c>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c r="BB40" s="106"/>
      <c r="BC40" s="106"/>
      <c r="BD40" s="106"/>
      <c r="BE40" s="106"/>
      <c r="BF40" s="106"/>
      <c r="BG40" s="106"/>
      <c r="BH40" s="106"/>
      <c r="BI40" s="106"/>
      <c r="BJ40" s="106"/>
      <c r="BK40" s="106"/>
      <c r="BL40" s="106"/>
      <c r="BM40" s="106"/>
      <c r="BN40" s="106"/>
      <c r="BO40" s="106"/>
      <c r="BP40" s="106"/>
      <c r="BQ40" s="106"/>
      <c r="BR40" s="106"/>
    </row>
    <row r="41" spans="2:70" s="1" customFormat="1">
      <c r="C41" s="2" t="s">
        <v>198</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row>
    <row r="42" spans="2:70" s="1" customFormat="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t="s">
        <v>120</v>
      </c>
      <c r="AM42" s="2" t="s">
        <v>121</v>
      </c>
      <c r="AN42" s="2" t="s">
        <v>122</v>
      </c>
      <c r="AO42" s="2" t="s">
        <v>123</v>
      </c>
      <c r="AP42" s="2" t="s">
        <v>124</v>
      </c>
      <c r="AQ42" s="2" t="s">
        <v>125</v>
      </c>
      <c r="AR42" s="2" t="s">
        <v>126</v>
      </c>
      <c r="AS42" s="2" t="s">
        <v>127</v>
      </c>
      <c r="AT42" s="2" t="s">
        <v>128</v>
      </c>
      <c r="AU42" s="2" t="s">
        <v>129</v>
      </c>
      <c r="AV42" s="2" t="s">
        <v>130</v>
      </c>
      <c r="AW42" s="2" t="s">
        <v>131</v>
      </c>
      <c r="AX42" s="2"/>
      <c r="AY42" s="2"/>
      <c r="AZ42" s="2"/>
      <c r="BA42" s="2"/>
      <c r="BB42" s="2"/>
      <c r="BC42" s="2"/>
      <c r="BD42" s="2"/>
      <c r="BE42" s="2"/>
      <c r="BF42" s="2"/>
      <c r="BG42" s="2"/>
      <c r="BH42" s="2"/>
      <c r="BI42" s="2"/>
      <c r="BJ42" s="2"/>
      <c r="BK42" s="2"/>
      <c r="BL42" s="2"/>
      <c r="BM42" s="2"/>
      <c r="BN42" s="2"/>
      <c r="BO42" s="2"/>
      <c r="BP42" s="2"/>
      <c r="BQ42" s="2"/>
      <c r="BR42" s="2"/>
    </row>
    <row r="43" spans="2:70" s="1" customForma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v>4900</v>
      </c>
      <c r="AM43" s="2">
        <v>4100</v>
      </c>
      <c r="AN43" s="2">
        <v>4100</v>
      </c>
      <c r="AO43" s="2">
        <v>4100</v>
      </c>
      <c r="AP43" s="2">
        <v>4100</v>
      </c>
      <c r="AQ43" s="2">
        <v>4100</v>
      </c>
      <c r="AR43" s="2">
        <v>4100</v>
      </c>
      <c r="AS43" s="2">
        <v>4100</v>
      </c>
      <c r="AT43" s="2">
        <v>4100</v>
      </c>
      <c r="AU43" s="2">
        <v>4100</v>
      </c>
      <c r="AV43" s="2">
        <v>4100</v>
      </c>
      <c r="AW43" s="2">
        <v>4100</v>
      </c>
      <c r="AX43" s="2"/>
      <c r="AY43" s="2"/>
      <c r="AZ43" s="2"/>
      <c r="BA43" s="2"/>
      <c r="BB43" s="2"/>
      <c r="BC43" s="2"/>
      <c r="BD43" s="2"/>
      <c r="BE43" s="2"/>
      <c r="BF43" s="2"/>
      <c r="BG43" s="2"/>
      <c r="BH43" s="2"/>
      <c r="BI43" s="2"/>
      <c r="BJ43" s="2"/>
      <c r="BK43" s="2"/>
      <c r="BL43" s="2"/>
      <c r="BM43" s="2"/>
      <c r="BN43" s="2"/>
      <c r="BO43" s="2"/>
      <c r="BP43" s="2"/>
      <c r="BQ43" s="2"/>
      <c r="BR43" s="2"/>
    </row>
    <row r="44" spans="2:70" s="1" customForma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row>
    <row r="45" spans="2:70" s="1" customForma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row>
    <row r="46" spans="2:70" s="1" customFormat="1" ht="13.5"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row>
    <row r="47" spans="2:70" s="1" customFormat="1" ht="13.5" customHeight="1">
      <c r="C47" s="2" t="s">
        <v>199</v>
      </c>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177" t="s">
        <v>200</v>
      </c>
      <c r="BD47" s="177"/>
      <c r="BE47" s="177"/>
      <c r="BF47" s="177"/>
      <c r="BG47" s="177"/>
      <c r="BH47" s="177"/>
      <c r="BI47" s="177"/>
      <c r="BJ47" s="177"/>
      <c r="BK47" s="177"/>
      <c r="BL47" s="177"/>
      <c r="BM47" s="177"/>
      <c r="BN47" s="177"/>
      <c r="BO47" s="177"/>
      <c r="BP47" s="177"/>
      <c r="BQ47" s="177"/>
      <c r="BR47" s="2"/>
    </row>
    <row r="48" spans="2:70" s="1" customForma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t="s">
        <v>120</v>
      </c>
      <c r="AM48" s="2" t="s">
        <v>121</v>
      </c>
      <c r="AN48" s="2" t="s">
        <v>122</v>
      </c>
      <c r="AO48" s="2" t="s">
        <v>123</v>
      </c>
      <c r="AP48" s="2" t="s">
        <v>124</v>
      </c>
      <c r="AQ48" s="2" t="s">
        <v>125</v>
      </c>
      <c r="AR48" s="2" t="s">
        <v>126</v>
      </c>
      <c r="AS48" s="2" t="s">
        <v>127</v>
      </c>
      <c r="AT48" s="2" t="s">
        <v>128</v>
      </c>
      <c r="AU48" s="2" t="s">
        <v>129</v>
      </c>
      <c r="AV48" s="2" t="s">
        <v>130</v>
      </c>
      <c r="AW48" s="2" t="s">
        <v>131</v>
      </c>
      <c r="AX48" s="2"/>
      <c r="AY48" s="2"/>
      <c r="AZ48" s="2"/>
      <c r="BA48" s="2"/>
      <c r="BB48" s="2"/>
      <c r="BC48" s="177"/>
      <c r="BD48" s="177"/>
      <c r="BE48" s="177"/>
      <c r="BF48" s="177"/>
      <c r="BG48" s="177"/>
      <c r="BH48" s="177"/>
      <c r="BI48" s="177"/>
      <c r="BJ48" s="177"/>
      <c r="BK48" s="177"/>
      <c r="BL48" s="177"/>
      <c r="BM48" s="177"/>
      <c r="BN48" s="177"/>
      <c r="BO48" s="177"/>
      <c r="BP48" s="177"/>
      <c r="BQ48" s="177"/>
      <c r="BR48" s="2"/>
    </row>
    <row r="49" spans="2:70" s="1" customForma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30">
        <v>6200</v>
      </c>
      <c r="AM49" s="30">
        <v>5800</v>
      </c>
      <c r="AN49" s="30">
        <v>5800</v>
      </c>
      <c r="AO49" s="30">
        <v>5800</v>
      </c>
      <c r="AP49" s="30">
        <v>5800</v>
      </c>
      <c r="AQ49" s="30">
        <v>3200</v>
      </c>
      <c r="AR49" s="30">
        <v>2900</v>
      </c>
      <c r="AS49" s="30">
        <v>2900</v>
      </c>
      <c r="AT49" s="30">
        <v>2900</v>
      </c>
      <c r="AU49" s="30">
        <v>2900</v>
      </c>
      <c r="AV49" s="30">
        <v>2900</v>
      </c>
      <c r="AW49" s="30">
        <v>2900</v>
      </c>
      <c r="AX49" s="2"/>
      <c r="AY49" s="2"/>
      <c r="AZ49" s="2"/>
      <c r="BA49" s="2"/>
      <c r="BB49" s="2"/>
      <c r="BC49" s="177"/>
      <c r="BD49" s="177"/>
      <c r="BE49" s="177"/>
      <c r="BF49" s="177"/>
      <c r="BG49" s="177"/>
      <c r="BH49" s="177"/>
      <c r="BI49" s="177"/>
      <c r="BJ49" s="177"/>
      <c r="BK49" s="177"/>
      <c r="BL49" s="177"/>
      <c r="BM49" s="177"/>
      <c r="BN49" s="177"/>
      <c r="BO49" s="177"/>
      <c r="BP49" s="177"/>
      <c r="BQ49" s="177"/>
      <c r="BR49" s="2"/>
    </row>
    <row r="50" spans="2:70" s="1" customForma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177"/>
      <c r="BD50" s="177"/>
      <c r="BE50" s="177"/>
      <c r="BF50" s="177"/>
      <c r="BG50" s="177"/>
      <c r="BH50" s="177"/>
      <c r="BI50" s="177"/>
      <c r="BJ50" s="177"/>
      <c r="BK50" s="177"/>
      <c r="BL50" s="177"/>
      <c r="BM50" s="177"/>
      <c r="BN50" s="177"/>
      <c r="BO50" s="177"/>
      <c r="BP50" s="177"/>
      <c r="BQ50" s="177"/>
      <c r="BR50" s="2"/>
    </row>
    <row r="51" spans="2:70" s="1" customForma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row>
    <row r="52" spans="2:70" s="1" customForma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2:70" s="1" customFormat="1"/>
    <row r="54" spans="2:70" s="1" customFormat="1">
      <c r="B54" s="27" t="s">
        <v>95</v>
      </c>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row>
    <row r="55" spans="2:70" s="1" customFormat="1">
      <c r="C55" s="1" t="s">
        <v>201</v>
      </c>
    </row>
    <row r="56" spans="2:70" s="1" customFormat="1">
      <c r="C56" s="178"/>
      <c r="D56" s="178"/>
      <c r="E56" s="178"/>
      <c r="F56" s="178"/>
      <c r="G56" s="178"/>
      <c r="H56" s="179"/>
      <c r="I56" s="182" t="s">
        <v>105</v>
      </c>
      <c r="J56" s="183"/>
      <c r="K56" s="183"/>
      <c r="L56" s="183"/>
      <c r="M56" s="183"/>
      <c r="N56" s="183"/>
      <c r="O56" s="183"/>
      <c r="P56" s="183"/>
      <c r="Q56" s="183"/>
      <c r="R56" s="183"/>
      <c r="S56" s="183"/>
      <c r="T56" s="183"/>
      <c r="U56" s="183"/>
      <c r="V56" s="183"/>
      <c r="W56" s="183"/>
      <c r="X56" s="183"/>
      <c r="Y56" s="183"/>
      <c r="Z56" s="183"/>
      <c r="AA56" s="183"/>
      <c r="AB56" s="183"/>
      <c r="AC56" s="183"/>
      <c r="AD56" s="183"/>
      <c r="AE56" s="183"/>
      <c r="AF56" s="183"/>
      <c r="AG56" s="183"/>
      <c r="AH56" s="183"/>
      <c r="AI56" s="183"/>
      <c r="AJ56" s="183"/>
      <c r="AK56" s="183"/>
      <c r="AL56" s="183"/>
      <c r="AM56" s="183"/>
      <c r="AN56" s="183"/>
      <c r="AO56" s="183"/>
      <c r="AP56" s="184"/>
    </row>
    <row r="57" spans="2:70" s="1" customFormat="1">
      <c r="C57" s="178"/>
      <c r="D57" s="178"/>
      <c r="E57" s="178"/>
      <c r="F57" s="178"/>
      <c r="G57" s="178"/>
      <c r="H57" s="179"/>
      <c r="I57" s="185" t="s">
        <v>100</v>
      </c>
      <c r="J57" s="186"/>
      <c r="K57" s="186"/>
      <c r="L57" s="186"/>
      <c r="M57" s="186"/>
      <c r="N57" s="186"/>
      <c r="O57" s="186"/>
      <c r="P57" s="186"/>
      <c r="Q57" s="186"/>
      <c r="R57" s="186"/>
      <c r="S57" s="186"/>
      <c r="T57" s="186"/>
      <c r="U57" s="186"/>
      <c r="V57" s="186"/>
      <c r="W57" s="186"/>
      <c r="X57" s="186"/>
      <c r="Y57" s="186"/>
      <c r="Z57" s="186"/>
      <c r="AA57" s="186"/>
      <c r="AB57" s="186"/>
      <c r="AC57" s="186"/>
      <c r="AD57" s="187"/>
      <c r="AE57" s="173" t="s">
        <v>103</v>
      </c>
      <c r="AF57" s="188"/>
      <c r="AG57" s="188"/>
      <c r="AH57" s="188"/>
      <c r="AI57" s="188"/>
      <c r="AJ57" s="188"/>
      <c r="AK57" s="188"/>
      <c r="AL57" s="188" t="s">
        <v>104</v>
      </c>
      <c r="AM57" s="188"/>
      <c r="AN57" s="188"/>
      <c r="AO57" s="188"/>
      <c r="AP57" s="188"/>
    </row>
    <row r="58" spans="2:70" s="1" customFormat="1">
      <c r="C58" s="180"/>
      <c r="D58" s="180"/>
      <c r="E58" s="180"/>
      <c r="F58" s="180"/>
      <c r="G58" s="180"/>
      <c r="H58" s="181"/>
      <c r="I58" s="185" t="s">
        <v>96</v>
      </c>
      <c r="J58" s="186"/>
      <c r="K58" s="186"/>
      <c r="L58" s="186"/>
      <c r="M58" s="186"/>
      <c r="N58" s="186"/>
      <c r="O58" s="186"/>
      <c r="P58" s="186"/>
      <c r="Q58" s="186"/>
      <c r="R58" s="186"/>
      <c r="S58" s="187"/>
      <c r="T58" s="185" t="s">
        <v>101</v>
      </c>
      <c r="U58" s="186"/>
      <c r="V58" s="186"/>
      <c r="W58" s="186"/>
      <c r="X58" s="186"/>
      <c r="Y58" s="186"/>
      <c r="Z58" s="186"/>
      <c r="AA58" s="186"/>
      <c r="AB58" s="186"/>
      <c r="AC58" s="186"/>
      <c r="AD58" s="187"/>
      <c r="AE58" s="188"/>
      <c r="AF58" s="188"/>
      <c r="AG58" s="188"/>
      <c r="AH58" s="188"/>
      <c r="AI58" s="188"/>
      <c r="AJ58" s="188"/>
      <c r="AK58" s="188"/>
      <c r="AL58" s="188"/>
      <c r="AM58" s="188"/>
      <c r="AN58" s="188"/>
      <c r="AO58" s="188"/>
      <c r="AP58" s="188"/>
    </row>
    <row r="59" spans="2:70" s="1" customFormat="1" ht="40.5" customHeight="1">
      <c r="C59" s="189" t="s">
        <v>67</v>
      </c>
      <c r="D59" s="173" t="s">
        <v>99</v>
      </c>
      <c r="E59" s="173"/>
      <c r="F59" s="173"/>
      <c r="G59" s="173"/>
      <c r="H59" s="173"/>
      <c r="I59" s="190" t="s">
        <v>97</v>
      </c>
      <c r="J59" s="191"/>
      <c r="K59" s="191"/>
      <c r="L59" s="191"/>
      <c r="M59" s="191"/>
      <c r="N59" s="191"/>
      <c r="O59" s="191"/>
      <c r="P59" s="191"/>
      <c r="Q59" s="191"/>
      <c r="R59" s="191"/>
      <c r="S59" s="192"/>
      <c r="T59" s="190" t="s">
        <v>102</v>
      </c>
      <c r="U59" s="191"/>
      <c r="V59" s="191"/>
      <c r="W59" s="191"/>
      <c r="X59" s="191"/>
      <c r="Y59" s="191"/>
      <c r="Z59" s="191"/>
      <c r="AA59" s="191"/>
      <c r="AB59" s="191"/>
      <c r="AC59" s="191"/>
      <c r="AD59" s="192"/>
      <c r="AE59" s="193" t="s">
        <v>133</v>
      </c>
      <c r="AF59" s="172"/>
      <c r="AG59" s="172"/>
      <c r="AH59" s="172"/>
      <c r="AI59" s="172"/>
      <c r="AJ59" s="172"/>
      <c r="AK59" s="172"/>
      <c r="AL59" s="172" t="s">
        <v>97</v>
      </c>
      <c r="AM59" s="172"/>
      <c r="AN59" s="172"/>
      <c r="AO59" s="172"/>
      <c r="AP59" s="172"/>
    </row>
    <row r="60" spans="2:70" s="1" customFormat="1" ht="40.5" customHeight="1">
      <c r="C60" s="189"/>
      <c r="D60" s="173" t="s">
        <v>98</v>
      </c>
      <c r="E60" s="173"/>
      <c r="F60" s="173"/>
      <c r="G60" s="173"/>
      <c r="H60" s="173"/>
      <c r="I60" s="174" t="s">
        <v>202</v>
      </c>
      <c r="J60" s="175"/>
      <c r="K60" s="175"/>
      <c r="L60" s="175"/>
      <c r="M60" s="175"/>
      <c r="N60" s="175"/>
      <c r="O60" s="175"/>
      <c r="P60" s="175"/>
      <c r="Q60" s="175"/>
      <c r="R60" s="175"/>
      <c r="S60" s="175"/>
      <c r="T60" s="175"/>
      <c r="U60" s="175"/>
      <c r="V60" s="175"/>
      <c r="W60" s="175"/>
      <c r="X60" s="175"/>
      <c r="Y60" s="175"/>
      <c r="Z60" s="175"/>
      <c r="AA60" s="175"/>
      <c r="AB60" s="175"/>
      <c r="AC60" s="175"/>
      <c r="AD60" s="176"/>
      <c r="AE60" s="172"/>
      <c r="AF60" s="172"/>
      <c r="AG60" s="172"/>
      <c r="AH60" s="172"/>
      <c r="AI60" s="172"/>
      <c r="AJ60" s="172"/>
      <c r="AK60" s="172"/>
      <c r="AL60" s="172"/>
      <c r="AM60" s="172"/>
      <c r="AN60" s="172"/>
      <c r="AO60" s="172"/>
      <c r="AP60" s="172"/>
    </row>
    <row r="61" spans="2:70" s="1" customFormat="1">
      <c r="C61" s="1" t="s">
        <v>203</v>
      </c>
    </row>
    <row r="62" spans="2:70" s="1" customFormat="1">
      <c r="C62" s="1" t="s">
        <v>204</v>
      </c>
    </row>
    <row r="63" spans="2:70" s="1" customFormat="1">
      <c r="F63" s="1" t="s">
        <v>132</v>
      </c>
    </row>
    <row r="64" spans="2:70" s="1" customFormat="1"/>
    <row r="65" spans="6:6" s="1" customFormat="1"/>
    <row r="66" spans="6:6" s="1" customFormat="1">
      <c r="F66" s="1" t="s">
        <v>205</v>
      </c>
    </row>
    <row r="67" spans="6:6" s="1" customFormat="1">
      <c r="F67" s="1" t="s">
        <v>206</v>
      </c>
    </row>
    <row r="68" spans="6:6"/>
    <row r="70" spans="6:6"/>
    <row r="71" spans="6:6"/>
    <row r="72" spans="6:6"/>
    <row r="73" spans="6:6"/>
    <row r="74" spans="6:6"/>
    <row r="75" spans="6:6"/>
    <row r="76" spans="6:6"/>
    <row r="77" spans="6:6"/>
    <row r="78" spans="6:6"/>
    <row r="79" spans="6:6"/>
    <row r="80" spans="6:6"/>
    <row r="81"/>
    <row r="82"/>
    <row r="83"/>
    <row r="84"/>
    <row r="85"/>
    <row r="86"/>
    <row r="87"/>
    <row r="88"/>
    <row r="89"/>
    <row r="90"/>
    <row r="91"/>
    <row r="92"/>
    <row r="93"/>
    <row r="94"/>
    <row r="95"/>
  </sheetData>
  <sheetProtection algorithmName="SHA-512" hashValue="gFXry5aqfTUlwOwDna7WiyNWvF0VFrKTD+E90Tz1LjSLBe/5hs2b+xROjuI684tzESSODdRJgAKS8+nBEezYPQ==" saltValue="nYJpCQNdzNdvM39dc4MN1A==" spinCount="100000" sheet="1" objects="1" scenarios="1" selectLockedCells="1" selectUnlockedCells="1"/>
  <mergeCells count="22">
    <mergeCell ref="AA27:AB27"/>
    <mergeCell ref="AC25:AD25"/>
    <mergeCell ref="F22:G22"/>
    <mergeCell ref="W22:X22"/>
    <mergeCell ref="AQ22:AR22"/>
    <mergeCell ref="H25:I25"/>
    <mergeCell ref="AL59:AP60"/>
    <mergeCell ref="D60:H60"/>
    <mergeCell ref="I60:AD60"/>
    <mergeCell ref="BC47:BQ50"/>
    <mergeCell ref="C56:H58"/>
    <mergeCell ref="I56:AP56"/>
    <mergeCell ref="I57:AD57"/>
    <mergeCell ref="AE57:AK58"/>
    <mergeCell ref="AL57:AP58"/>
    <mergeCell ref="I58:S58"/>
    <mergeCell ref="T58:AD58"/>
    <mergeCell ref="C59:C60"/>
    <mergeCell ref="D59:H59"/>
    <mergeCell ref="I59:S59"/>
    <mergeCell ref="T59:AD59"/>
    <mergeCell ref="AE59:AK60"/>
  </mergeCells>
  <phoneticPr fontId="3"/>
  <pageMargins left="0.59055118110236227" right="0.19685039370078741" top="0.59055118110236227" bottom="0.19685039370078741" header="0.31496062992125984" footer="0.31496062992125984"/>
  <pageSetup paperSize="9" orientation="landscape" r:id="rId1"/>
  <rowBreaks count="1" manualBreakCount="1">
    <brk id="34" max="7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91C3D-7D0B-4325-B7C6-B622822BD014}">
  <sheetPr codeName="Sheet2">
    <tabColor rgb="FF00B050"/>
  </sheetPr>
  <dimension ref="A1:BL26"/>
  <sheetViews>
    <sheetView showGridLines="0" workbookViewId="0">
      <selection activeCell="G1" sqref="G1:P1"/>
    </sheetView>
  </sheetViews>
  <sheetFormatPr defaultColWidth="0" defaultRowHeight="0" customHeight="1" zeroHeight="1"/>
  <cols>
    <col min="1" max="54" width="2.5" style="1" customWidth="1"/>
    <col min="55" max="55" width="2.5" style="12" customWidth="1"/>
    <col min="56" max="64" width="2.5" style="1" hidden="1" customWidth="1"/>
    <col min="65" max="98" width="0" style="1" hidden="1" customWidth="1"/>
    <col min="99" max="16384" width="0" style="1" hidden="1"/>
  </cols>
  <sheetData>
    <row r="1" spans="1:64" ht="15" customHeight="1">
      <c r="A1" s="392" t="s">
        <v>114</v>
      </c>
      <c r="B1" s="393"/>
      <c r="C1" s="393"/>
      <c r="D1" s="393"/>
      <c r="E1" s="393"/>
      <c r="F1" s="394"/>
      <c r="G1" s="363" t="s">
        <v>146</v>
      </c>
      <c r="H1" s="395"/>
      <c r="I1" s="395"/>
      <c r="J1" s="395"/>
      <c r="K1" s="395"/>
      <c r="L1" s="395"/>
      <c r="M1" s="395"/>
      <c r="N1" s="395"/>
      <c r="O1" s="395"/>
      <c r="P1" s="364"/>
      <c r="Q1" s="363" t="s">
        <v>106</v>
      </c>
      <c r="R1" s="364"/>
      <c r="S1" s="363"/>
      <c r="T1" s="364"/>
      <c r="U1" s="392" t="s">
        <v>39</v>
      </c>
      <c r="V1" s="394"/>
      <c r="BD1" s="12"/>
      <c r="BE1" s="12"/>
      <c r="BF1" s="12"/>
      <c r="BG1" s="12"/>
      <c r="BH1" s="12"/>
      <c r="BI1" s="12"/>
      <c r="BJ1" s="12"/>
      <c r="BK1" s="12"/>
      <c r="BL1" s="12"/>
    </row>
    <row r="2" spans="1:64" ht="15" customHeight="1">
      <c r="A2" s="392" t="s">
        <v>40</v>
      </c>
      <c r="B2" s="393"/>
      <c r="C2" s="394"/>
      <c r="D2" s="396" t="b">
        <v>0</v>
      </c>
      <c r="E2" s="397"/>
      <c r="F2" s="398"/>
      <c r="G2" s="363" t="s">
        <v>106</v>
      </c>
      <c r="H2" s="364"/>
      <c r="I2" s="363"/>
      <c r="J2" s="364"/>
      <c r="K2" s="101" t="s">
        <v>41</v>
      </c>
      <c r="L2" s="363"/>
      <c r="M2" s="364"/>
      <c r="N2" s="101" t="s">
        <v>42</v>
      </c>
      <c r="O2" s="363"/>
      <c r="P2" s="364"/>
      <c r="Q2" s="28" t="s">
        <v>43</v>
      </c>
      <c r="S2" s="392" t="s">
        <v>44</v>
      </c>
      <c r="T2" s="393"/>
      <c r="U2" s="394"/>
      <c r="V2" s="363" t="s">
        <v>55</v>
      </c>
      <c r="W2" s="395"/>
      <c r="X2" s="395"/>
      <c r="Y2" s="395"/>
      <c r="Z2" s="395"/>
      <c r="AA2" s="364"/>
      <c r="AB2" s="14" t="s">
        <v>45</v>
      </c>
    </row>
    <row r="3" spans="1:64" ht="15" customHeight="1">
      <c r="A3" s="15" t="s">
        <v>46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row>
    <row r="4" spans="1:64" s="3" customFormat="1" ht="15" customHeight="1">
      <c r="A4" s="17"/>
      <c r="B4" s="365" t="s">
        <v>78</v>
      </c>
      <c r="C4" s="366"/>
      <c r="D4" s="366"/>
      <c r="E4" s="366"/>
      <c r="F4" s="366"/>
      <c r="G4" s="366"/>
      <c r="H4" s="367"/>
      <c r="I4" s="368"/>
      <c r="J4" s="369"/>
      <c r="K4" s="369"/>
      <c r="L4" s="369"/>
      <c r="M4" s="370"/>
      <c r="N4" s="371" t="s">
        <v>49</v>
      </c>
      <c r="O4" s="372"/>
      <c r="P4" s="372"/>
      <c r="Q4" s="372"/>
      <c r="R4" s="372"/>
      <c r="S4" s="372"/>
      <c r="T4" s="372"/>
      <c r="U4" s="372"/>
      <c r="V4" s="373"/>
      <c r="W4" s="368"/>
      <c r="X4" s="369"/>
      <c r="Y4" s="369"/>
      <c r="Z4" s="369"/>
      <c r="AA4" s="369"/>
      <c r="AB4" s="369"/>
      <c r="AC4" s="370"/>
      <c r="AD4" s="18"/>
      <c r="AE4" s="18"/>
      <c r="AF4" s="18"/>
      <c r="AG4" s="12"/>
      <c r="AH4" s="12"/>
      <c r="AI4" s="12"/>
      <c r="AJ4" s="12"/>
      <c r="AK4" s="374" t="s">
        <v>74</v>
      </c>
      <c r="AL4" s="377" t="s">
        <v>72</v>
      </c>
      <c r="AM4" s="366"/>
      <c r="AN4" s="367"/>
      <c r="AO4" s="351"/>
      <c r="AP4" s="352"/>
      <c r="AQ4" s="352"/>
      <c r="AR4" s="352"/>
      <c r="AS4" s="352"/>
      <c r="AT4" s="352"/>
      <c r="AU4" s="352"/>
      <c r="AV4" s="352"/>
      <c r="AW4" s="352"/>
      <c r="AX4" s="352"/>
      <c r="AY4" s="352"/>
      <c r="AZ4" s="352"/>
      <c r="BA4" s="352"/>
      <c r="BB4" s="353"/>
      <c r="BC4" s="12"/>
      <c r="BD4" s="1"/>
      <c r="BE4" s="1"/>
      <c r="BF4" s="1"/>
      <c r="BG4" s="1"/>
      <c r="BH4" s="1"/>
      <c r="BI4" s="1"/>
      <c r="BJ4" s="1"/>
      <c r="BK4" s="1"/>
      <c r="BL4" s="1"/>
    </row>
    <row r="5" spans="1:64" s="3" customFormat="1" ht="15" customHeight="1">
      <c r="A5" s="17"/>
      <c r="B5" s="378" t="s">
        <v>47</v>
      </c>
      <c r="C5" s="379"/>
      <c r="D5" s="379"/>
      <c r="E5" s="379"/>
      <c r="F5" s="379"/>
      <c r="G5" s="379"/>
      <c r="H5" s="380"/>
      <c r="I5" s="351"/>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3"/>
      <c r="AK5" s="375"/>
      <c r="AL5" s="381" t="s">
        <v>53</v>
      </c>
      <c r="AM5" s="379"/>
      <c r="AN5" s="380"/>
      <c r="AO5" s="351"/>
      <c r="AP5" s="352"/>
      <c r="AQ5" s="352"/>
      <c r="AR5" s="352"/>
      <c r="AS5" s="352"/>
      <c r="AT5" s="352"/>
      <c r="AU5" s="352"/>
      <c r="AV5" s="352"/>
      <c r="AW5" s="352"/>
      <c r="AX5" s="352"/>
      <c r="AY5" s="352"/>
      <c r="AZ5" s="352"/>
      <c r="BA5" s="352"/>
      <c r="BB5" s="353"/>
      <c r="BC5" s="12"/>
      <c r="BD5" s="1"/>
      <c r="BE5" s="1"/>
      <c r="BF5" s="1"/>
      <c r="BG5" s="1"/>
      <c r="BH5" s="1"/>
      <c r="BI5" s="1"/>
      <c r="BJ5" s="1"/>
      <c r="BK5" s="1"/>
      <c r="BL5" s="1"/>
    </row>
    <row r="6" spans="1:64" s="3" customFormat="1" ht="15" customHeight="1">
      <c r="A6" s="17"/>
      <c r="B6" s="382" t="s">
        <v>48</v>
      </c>
      <c r="C6" s="383"/>
      <c r="D6" s="383"/>
      <c r="E6" s="383"/>
      <c r="F6" s="383"/>
      <c r="G6" s="383"/>
      <c r="H6" s="384"/>
      <c r="I6" s="351"/>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c r="AK6" s="376"/>
      <c r="AL6" s="385" t="s">
        <v>73</v>
      </c>
      <c r="AM6" s="383"/>
      <c r="AN6" s="384"/>
      <c r="AO6" s="386"/>
      <c r="AP6" s="387"/>
      <c r="AQ6" s="387"/>
      <c r="AR6" s="387"/>
      <c r="AS6" s="387"/>
      <c r="AT6" s="387"/>
      <c r="AU6" s="387"/>
      <c r="AV6" s="387"/>
      <c r="AW6" s="387"/>
      <c r="AX6" s="387"/>
      <c r="AY6" s="387"/>
      <c r="AZ6" s="387"/>
      <c r="BA6" s="387"/>
      <c r="BB6" s="388"/>
      <c r="BC6" s="12"/>
      <c r="BD6" s="1"/>
      <c r="BE6" s="1"/>
      <c r="BF6" s="1"/>
      <c r="BG6" s="1"/>
      <c r="BH6" s="1"/>
      <c r="BI6" s="1"/>
      <c r="BJ6" s="1"/>
      <c r="BK6" s="1"/>
      <c r="BL6" s="1"/>
    </row>
    <row r="7" spans="1:64" ht="15" customHeight="1">
      <c r="A7" s="19" t="s">
        <v>50</v>
      </c>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D7" s="12" t="s">
        <v>157</v>
      </c>
      <c r="BE7" s="12" t="s">
        <v>158</v>
      </c>
      <c r="BF7" s="12" t="s">
        <v>159</v>
      </c>
      <c r="BG7" s="12" t="s">
        <v>146</v>
      </c>
    </row>
    <row r="8" spans="1:64" ht="15" customHeight="1">
      <c r="A8" s="21"/>
      <c r="B8" s="389" t="s">
        <v>51</v>
      </c>
      <c r="C8" s="390"/>
      <c r="D8" s="390"/>
      <c r="E8" s="391"/>
      <c r="F8" s="290" t="s">
        <v>52</v>
      </c>
      <c r="G8" s="291"/>
      <c r="H8" s="291"/>
      <c r="I8" s="292"/>
      <c r="J8" s="297"/>
      <c r="K8" s="298"/>
      <c r="L8" s="298"/>
      <c r="M8" s="298"/>
      <c r="N8" s="298"/>
      <c r="O8" s="298"/>
      <c r="P8" s="298"/>
      <c r="Q8" s="298"/>
      <c r="R8" s="298"/>
      <c r="S8" s="298"/>
      <c r="T8" s="298"/>
      <c r="U8" s="298"/>
      <c r="V8" s="298"/>
      <c r="W8" s="298"/>
      <c r="X8" s="298"/>
      <c r="Y8" s="298"/>
      <c r="Z8" s="298"/>
      <c r="AA8" s="298"/>
      <c r="AB8" s="298"/>
      <c r="AC8" s="298"/>
      <c r="AD8" s="299"/>
      <c r="AE8" s="290" t="s">
        <v>52</v>
      </c>
      <c r="AF8" s="291"/>
      <c r="AG8" s="291"/>
      <c r="AH8" s="292"/>
      <c r="AI8" s="297"/>
      <c r="AJ8" s="298"/>
      <c r="AK8" s="298"/>
      <c r="AL8" s="298"/>
      <c r="AM8" s="299"/>
      <c r="AN8" s="290" t="s">
        <v>57</v>
      </c>
      <c r="AO8" s="291"/>
      <c r="AP8" s="291"/>
      <c r="AQ8" s="292"/>
      <c r="AR8" s="363"/>
      <c r="AS8" s="364"/>
      <c r="AT8" s="363"/>
      <c r="AU8" s="364"/>
      <c r="AV8" s="99" t="s">
        <v>41</v>
      </c>
      <c r="AW8" s="363"/>
      <c r="AX8" s="364"/>
      <c r="AY8" s="99" t="s">
        <v>42</v>
      </c>
      <c r="AZ8" s="363"/>
      <c r="BA8" s="364"/>
      <c r="BB8" s="4" t="s">
        <v>43</v>
      </c>
      <c r="BD8" s="12" t="s">
        <v>146</v>
      </c>
      <c r="BE8" s="12" t="s">
        <v>146</v>
      </c>
      <c r="BF8" s="12" t="s">
        <v>146</v>
      </c>
      <c r="BG8" s="12" t="s">
        <v>146</v>
      </c>
      <c r="BH8" s="12"/>
    </row>
    <row r="9" spans="1:64" ht="15" customHeight="1">
      <c r="A9" s="21"/>
      <c r="B9" s="357"/>
      <c r="C9" s="358"/>
      <c r="D9" s="358"/>
      <c r="E9" s="359"/>
      <c r="F9" s="360" t="s">
        <v>53</v>
      </c>
      <c r="G9" s="361"/>
      <c r="H9" s="361"/>
      <c r="I9" s="362"/>
      <c r="J9" s="297"/>
      <c r="K9" s="298"/>
      <c r="L9" s="298"/>
      <c r="M9" s="298"/>
      <c r="N9" s="298"/>
      <c r="O9" s="298"/>
      <c r="P9" s="298"/>
      <c r="Q9" s="298"/>
      <c r="R9" s="298"/>
      <c r="S9" s="298"/>
      <c r="T9" s="298"/>
      <c r="U9" s="298"/>
      <c r="V9" s="298"/>
      <c r="W9" s="298"/>
      <c r="X9" s="298"/>
      <c r="Y9" s="298"/>
      <c r="Z9" s="298"/>
      <c r="AA9" s="298"/>
      <c r="AB9" s="298"/>
      <c r="AC9" s="298"/>
      <c r="AD9" s="299"/>
      <c r="AE9" s="360" t="s">
        <v>56</v>
      </c>
      <c r="AF9" s="361"/>
      <c r="AG9" s="361"/>
      <c r="AH9" s="362"/>
      <c r="AI9" s="297"/>
      <c r="AJ9" s="298"/>
      <c r="AK9" s="298"/>
      <c r="AL9" s="298"/>
      <c r="AM9" s="299"/>
      <c r="AN9" s="360" t="s">
        <v>58</v>
      </c>
      <c r="AO9" s="361"/>
      <c r="AP9" s="361"/>
      <c r="AQ9" s="362"/>
      <c r="AR9" s="340"/>
      <c r="AS9" s="341"/>
      <c r="AT9" s="341"/>
      <c r="AU9" s="341"/>
      <c r="AV9" s="341"/>
      <c r="AW9" s="341"/>
      <c r="AX9" s="341"/>
      <c r="AY9" s="341"/>
      <c r="AZ9" s="341"/>
      <c r="BA9" s="341"/>
      <c r="BB9" s="342"/>
      <c r="BD9" s="12" t="s">
        <v>152</v>
      </c>
      <c r="BE9" s="12" t="s">
        <v>153</v>
      </c>
      <c r="BF9" s="12" t="s">
        <v>153</v>
      </c>
      <c r="BG9" s="12" t="s">
        <v>152</v>
      </c>
      <c r="BH9" s="12"/>
      <c r="BI9" s="12"/>
      <c r="BJ9" s="12"/>
      <c r="BK9" s="12"/>
      <c r="BL9" s="12"/>
    </row>
    <row r="10" spans="1:64" ht="15" customHeight="1">
      <c r="A10" s="21"/>
      <c r="B10" s="343" t="s">
        <v>54</v>
      </c>
      <c r="C10" s="345" t="str">
        <f>Q1&amp;S1&amp;"年1月1日現在"</f>
        <v>令和年1月1日現在</v>
      </c>
      <c r="D10" s="346"/>
      <c r="E10" s="346"/>
      <c r="F10" s="346"/>
      <c r="G10" s="346"/>
      <c r="H10" s="346"/>
      <c r="I10" s="346"/>
      <c r="J10" s="347"/>
      <c r="K10" s="351"/>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T10" s="352"/>
      <c r="AU10" s="352"/>
      <c r="AV10" s="352"/>
      <c r="AW10" s="352"/>
      <c r="AX10" s="352"/>
      <c r="AY10" s="352"/>
      <c r="AZ10" s="352"/>
      <c r="BA10" s="352"/>
      <c r="BB10" s="353"/>
      <c r="BD10" s="12" t="s">
        <v>153</v>
      </c>
      <c r="BE10" s="12" t="s">
        <v>155</v>
      </c>
      <c r="BF10" s="12" t="s">
        <v>154</v>
      </c>
      <c r="BG10" s="12" t="s">
        <v>153</v>
      </c>
      <c r="BH10" s="12"/>
      <c r="BI10" s="12"/>
      <c r="BJ10" s="12"/>
      <c r="BK10" s="12"/>
      <c r="BL10" s="12"/>
    </row>
    <row r="11" spans="1:64" ht="15" customHeight="1">
      <c r="A11" s="21"/>
      <c r="B11" s="344"/>
      <c r="C11" s="348" t="str">
        <f>IF(LEFT(G1,3)="両年度",TEXT(DATE(YEAR(DATEVALUE(Q1&amp;S1&amp;"年1月1日"))+1,1,1),"gggge年m月d日現在"),"異動後")</f>
        <v>異動後</v>
      </c>
      <c r="D11" s="349"/>
      <c r="E11" s="349"/>
      <c r="F11" s="349"/>
      <c r="G11" s="349"/>
      <c r="H11" s="349"/>
      <c r="I11" s="349"/>
      <c r="J11" s="350"/>
      <c r="K11" s="351"/>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2"/>
      <c r="AK11" s="352"/>
      <c r="AL11" s="352"/>
      <c r="AM11" s="352"/>
      <c r="AN11" s="352"/>
      <c r="AO11" s="352"/>
      <c r="AP11" s="352"/>
      <c r="AQ11" s="352"/>
      <c r="AR11" s="352"/>
      <c r="AS11" s="352"/>
      <c r="AT11" s="352"/>
      <c r="AU11" s="352"/>
      <c r="AV11" s="352"/>
      <c r="AW11" s="352"/>
      <c r="AX11" s="352"/>
      <c r="AY11" s="352"/>
      <c r="AZ11" s="352"/>
      <c r="BA11" s="352"/>
      <c r="BB11" s="353"/>
      <c r="BD11" s="12" t="s">
        <v>170</v>
      </c>
      <c r="BE11" s="12" t="s">
        <v>156</v>
      </c>
      <c r="BF11" s="12" t="s">
        <v>155</v>
      </c>
      <c r="BG11" s="12" t="s">
        <v>154</v>
      </c>
      <c r="BH11" s="12"/>
      <c r="BI11" s="12"/>
      <c r="BJ11" s="12"/>
      <c r="BK11" s="12"/>
      <c r="BL11" s="12"/>
    </row>
    <row r="12" spans="1:64" ht="15" customHeight="1">
      <c r="A12" s="22" t="s">
        <v>59</v>
      </c>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D12" s="12" t="s">
        <v>172</v>
      </c>
      <c r="BE12" s="12" t="s">
        <v>170</v>
      </c>
      <c r="BF12" s="12" t="s">
        <v>156</v>
      </c>
      <c r="BG12" s="12" t="s">
        <v>155</v>
      </c>
      <c r="BH12" s="12"/>
      <c r="BI12" s="12"/>
      <c r="BJ12" s="12"/>
      <c r="BK12" s="12"/>
      <c r="BL12" s="12"/>
    </row>
    <row r="13" spans="1:64" ht="15" customHeight="1">
      <c r="A13" s="98"/>
      <c r="B13" s="331" t="s">
        <v>60</v>
      </c>
      <c r="C13" s="332"/>
      <c r="D13" s="333"/>
      <c r="E13" s="334"/>
      <c r="F13" s="335"/>
      <c r="G13" s="335"/>
      <c r="H13" s="335"/>
      <c r="I13" s="336"/>
      <c r="J13" s="6" t="s">
        <v>63</v>
      </c>
      <c r="K13" s="331" t="s">
        <v>64</v>
      </c>
      <c r="L13" s="332"/>
      <c r="M13" s="332"/>
      <c r="N13" s="333"/>
      <c r="O13" s="265"/>
      <c r="P13" s="266"/>
      <c r="Q13" s="337" t="s">
        <v>66</v>
      </c>
      <c r="R13" s="338"/>
      <c r="S13" s="338"/>
      <c r="T13" s="339"/>
      <c r="U13" s="334"/>
      <c r="V13" s="335"/>
      <c r="W13" s="335"/>
      <c r="X13" s="335"/>
      <c r="Y13" s="336"/>
      <c r="Z13" s="6" t="s">
        <v>63</v>
      </c>
      <c r="AA13" s="354" t="s">
        <v>67</v>
      </c>
      <c r="AB13" s="355"/>
      <c r="AC13" s="355"/>
      <c r="AD13" s="356"/>
      <c r="AE13" s="321" t="s">
        <v>70</v>
      </c>
      <c r="AF13" s="322"/>
      <c r="AG13" s="322"/>
      <c r="AH13" s="322"/>
      <c r="AI13" s="322"/>
      <c r="AJ13" s="322"/>
      <c r="AK13" s="322"/>
      <c r="AL13" s="322"/>
      <c r="AM13" s="322"/>
      <c r="AN13" s="323"/>
      <c r="AO13" s="293" t="str">
        <f>IF(LEN(AE14)&gt;LEN(SUBSTITUTE(AE14,"その他",)),"↓事由の詳細を記入してください","")</f>
        <v/>
      </c>
      <c r="AP13" s="294"/>
      <c r="AQ13" s="294"/>
      <c r="AR13" s="294"/>
      <c r="AS13" s="294"/>
      <c r="AT13" s="294"/>
      <c r="AU13" s="294"/>
      <c r="AV13" s="294"/>
      <c r="AW13" s="294"/>
      <c r="AX13" s="294"/>
      <c r="AY13" s="294"/>
      <c r="AZ13" s="294"/>
      <c r="BA13" s="294"/>
      <c r="BB13" s="295"/>
      <c r="BD13" s="12" t="s">
        <v>174</v>
      </c>
      <c r="BE13" s="12" t="s">
        <v>172</v>
      </c>
      <c r="BF13" s="12" t="s">
        <v>170</v>
      </c>
      <c r="BG13" s="12" t="s">
        <v>156</v>
      </c>
      <c r="BH13" s="12"/>
      <c r="BI13" s="12"/>
      <c r="BJ13" s="12"/>
      <c r="BK13" s="12"/>
      <c r="BL13" s="12"/>
    </row>
    <row r="14" spans="1:64" ht="15" customHeight="1">
      <c r="A14" s="98"/>
      <c r="B14" s="262" t="s">
        <v>61</v>
      </c>
      <c r="C14" s="263"/>
      <c r="D14" s="263"/>
      <c r="E14" s="263"/>
      <c r="F14" s="264"/>
      <c r="G14" s="265">
        <v>6</v>
      </c>
      <c r="H14" s="266"/>
      <c r="I14" s="7" t="s">
        <v>62</v>
      </c>
      <c r="J14" s="5"/>
      <c r="K14" s="267" t="s">
        <v>65</v>
      </c>
      <c r="L14" s="268"/>
      <c r="M14" s="268"/>
      <c r="N14" s="269"/>
      <c r="O14" s="270" t="str">
        <f>IF(OR(E13=0,O13=5,U14=0,AND(U13="",U16=0)),"",IF(U15=0,G14,MOD(O13,12)+1)&amp;"月分～5月分")</f>
        <v/>
      </c>
      <c r="P14" s="263"/>
      <c r="Q14" s="263"/>
      <c r="R14" s="263"/>
      <c r="S14" s="263"/>
      <c r="T14" s="271"/>
      <c r="U14" s="272" t="str">
        <f>IF(U13="","",E13-U13)</f>
        <v/>
      </c>
      <c r="V14" s="273"/>
      <c r="W14" s="273"/>
      <c r="X14" s="273"/>
      <c r="Y14" s="274"/>
      <c r="Z14" s="5" t="s">
        <v>63</v>
      </c>
      <c r="AA14" s="265"/>
      <c r="AB14" s="296"/>
      <c r="AC14" s="266"/>
      <c r="AD14" s="8" t="s">
        <v>41</v>
      </c>
      <c r="AE14" s="297" t="s">
        <v>146</v>
      </c>
      <c r="AF14" s="298"/>
      <c r="AG14" s="298"/>
      <c r="AH14" s="298"/>
      <c r="AI14" s="298"/>
      <c r="AJ14" s="298"/>
      <c r="AK14" s="298"/>
      <c r="AL14" s="298"/>
      <c r="AM14" s="298"/>
      <c r="AN14" s="299"/>
      <c r="AO14" s="300"/>
      <c r="AP14" s="301"/>
      <c r="AQ14" s="301"/>
      <c r="AR14" s="301"/>
      <c r="AS14" s="301"/>
      <c r="AT14" s="301"/>
      <c r="AU14" s="301"/>
      <c r="AV14" s="301"/>
      <c r="AW14" s="301"/>
      <c r="AX14" s="301"/>
      <c r="AY14" s="301"/>
      <c r="AZ14" s="301"/>
      <c r="BA14" s="301"/>
      <c r="BB14" s="302"/>
      <c r="BD14" s="12"/>
      <c r="BE14" s="12" t="s">
        <v>174</v>
      </c>
      <c r="BF14" s="12" t="s">
        <v>172</v>
      </c>
      <c r="BG14" s="12" t="s">
        <v>170</v>
      </c>
      <c r="BH14" s="12"/>
      <c r="BI14" s="12"/>
      <c r="BJ14" s="12"/>
      <c r="BK14" s="12"/>
      <c r="BL14" s="12"/>
    </row>
    <row r="15" spans="1:64" ht="15" customHeight="1">
      <c r="A15" s="98"/>
      <c r="B15" s="303" t="s">
        <v>68</v>
      </c>
      <c r="C15" s="304"/>
      <c r="D15" s="304"/>
      <c r="E15" s="305"/>
      <c r="F15" s="309" t="s">
        <v>69</v>
      </c>
      <c r="G15" s="311" t="str">
        <f>G14&amp;"月分"</f>
        <v>6月分</v>
      </c>
      <c r="H15" s="312"/>
      <c r="I15" s="312"/>
      <c r="J15" s="313"/>
      <c r="K15" s="314">
        <f>E13-K16*MOD(17-G14,12)</f>
        <v>0</v>
      </c>
      <c r="L15" s="315"/>
      <c r="M15" s="315"/>
      <c r="N15" s="315"/>
      <c r="O15" s="316"/>
      <c r="P15" s="10" t="s">
        <v>63</v>
      </c>
      <c r="Q15" s="317" t="s">
        <v>64</v>
      </c>
      <c r="R15" s="312"/>
      <c r="S15" s="312"/>
      <c r="T15" s="313"/>
      <c r="U15" s="318">
        <f>IF(OR(O13=0,MOD(O13+18,12)-MOD(G14+18,12)&lt;0),0,K15+(MOD(O13+18,12)-MOD(G14+18,12))*K16)</f>
        <v>0</v>
      </c>
      <c r="V15" s="319"/>
      <c r="W15" s="319"/>
      <c r="X15" s="319"/>
      <c r="Y15" s="320"/>
      <c r="Z15" s="10" t="s">
        <v>63</v>
      </c>
      <c r="AA15" s="265"/>
      <c r="AB15" s="296"/>
      <c r="AC15" s="266"/>
      <c r="AD15" s="8" t="s">
        <v>42</v>
      </c>
      <c r="AE15" s="321" t="s">
        <v>71</v>
      </c>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3"/>
      <c r="BD15" s="12"/>
      <c r="BE15" s="12"/>
      <c r="BF15" s="12" t="s">
        <v>174</v>
      </c>
      <c r="BG15" s="12" t="s">
        <v>172</v>
      </c>
      <c r="BH15" s="12"/>
      <c r="BI15" s="12"/>
      <c r="BJ15" s="12"/>
      <c r="BK15" s="12"/>
      <c r="BL15" s="12"/>
    </row>
    <row r="16" spans="1:64" ht="15" customHeight="1">
      <c r="A16" s="98"/>
      <c r="B16" s="306"/>
      <c r="C16" s="307"/>
      <c r="D16" s="307"/>
      <c r="E16" s="308"/>
      <c r="F16" s="310"/>
      <c r="G16" s="324" t="str">
        <f>IF(G14=5,"",(MOD(G14,12)+1)&amp;"月分"&amp;IF(G14=4,"","～"))</f>
        <v>7月分～</v>
      </c>
      <c r="H16" s="325"/>
      <c r="I16" s="325"/>
      <c r="J16" s="326"/>
      <c r="K16" s="327">
        <f>IF(G14=5,0,INT(E13/(MOD(17-G14,12)+1)/100)*100)</f>
        <v>0</v>
      </c>
      <c r="L16" s="328"/>
      <c r="M16" s="328"/>
      <c r="N16" s="328"/>
      <c r="O16" s="329"/>
      <c r="P16" s="11" t="s">
        <v>63</v>
      </c>
      <c r="Q16" s="330" t="s">
        <v>65</v>
      </c>
      <c r="R16" s="325"/>
      <c r="S16" s="325"/>
      <c r="T16" s="326"/>
      <c r="U16" s="327">
        <f>E13-U15</f>
        <v>0</v>
      </c>
      <c r="V16" s="328"/>
      <c r="W16" s="328"/>
      <c r="X16" s="328"/>
      <c r="Y16" s="329"/>
      <c r="Z16" s="11" t="s">
        <v>63</v>
      </c>
      <c r="AA16" s="265"/>
      <c r="AB16" s="296"/>
      <c r="AC16" s="266"/>
      <c r="AD16" s="9" t="s">
        <v>43</v>
      </c>
      <c r="AE16" s="297" t="s">
        <v>146</v>
      </c>
      <c r="AF16" s="298"/>
      <c r="AG16" s="298"/>
      <c r="AH16" s="298"/>
      <c r="AI16" s="298"/>
      <c r="AJ16" s="298"/>
      <c r="AK16" s="298"/>
      <c r="AL16" s="298"/>
      <c r="AM16" s="298"/>
      <c r="AN16" s="298"/>
      <c r="AO16" s="298"/>
      <c r="AP16" s="298"/>
      <c r="AQ16" s="298"/>
      <c r="AR16" s="298"/>
      <c r="AS16" s="298"/>
      <c r="AT16" s="298"/>
      <c r="AU16" s="298"/>
      <c r="AV16" s="298"/>
      <c r="AW16" s="298"/>
      <c r="AX16" s="298"/>
      <c r="AY16" s="298"/>
      <c r="AZ16" s="298"/>
      <c r="BA16" s="298"/>
      <c r="BB16" s="299"/>
      <c r="BD16" s="12"/>
      <c r="BE16" s="12"/>
      <c r="BF16" s="12"/>
      <c r="BG16" s="12" t="s">
        <v>174</v>
      </c>
      <c r="BH16" s="12"/>
      <c r="BI16" s="12"/>
      <c r="BJ16" s="12"/>
      <c r="BK16" s="12"/>
      <c r="BL16" s="12"/>
    </row>
    <row r="17" spans="1:64" ht="15" customHeight="1">
      <c r="A17" s="195"/>
      <c r="B17" s="196" t="s">
        <v>207</v>
      </c>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6"/>
      <c r="AZ17" s="196"/>
      <c r="BA17" s="196"/>
      <c r="BB17" s="196"/>
      <c r="BI17" s="12"/>
      <c r="BJ17" s="12"/>
      <c r="BK17" s="12"/>
      <c r="BL17" s="12"/>
    </row>
    <row r="18" spans="1:64" ht="15" customHeight="1">
      <c r="A18" s="195"/>
      <c r="B18" s="232"/>
      <c r="C18" s="234" t="s">
        <v>75</v>
      </c>
      <c r="D18" s="235"/>
      <c r="E18" s="236"/>
      <c r="F18" s="240" t="s">
        <v>76</v>
      </c>
      <c r="G18" s="241"/>
      <c r="H18" s="241"/>
      <c r="I18" s="242"/>
      <c r="J18" s="243"/>
      <c r="K18" s="244"/>
      <c r="L18" s="244"/>
      <c r="M18" s="245"/>
      <c r="N18" s="220" t="s">
        <v>47</v>
      </c>
      <c r="O18" s="221"/>
      <c r="P18" s="226"/>
      <c r="Q18" s="275"/>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6"/>
      <c r="AO18" s="276"/>
      <c r="AP18" s="276"/>
      <c r="AQ18" s="276"/>
      <c r="AR18" s="276"/>
      <c r="AS18" s="276"/>
      <c r="AT18" s="276"/>
      <c r="AU18" s="276"/>
      <c r="AV18" s="276"/>
      <c r="AW18" s="276"/>
      <c r="AX18" s="276"/>
      <c r="AY18" s="276"/>
      <c r="AZ18" s="276"/>
      <c r="BA18" s="276"/>
      <c r="BB18" s="277"/>
      <c r="BD18" s="12" t="s">
        <v>152</v>
      </c>
      <c r="BE18" s="12" t="s">
        <v>153</v>
      </c>
      <c r="BF18" s="12" t="s">
        <v>154</v>
      </c>
      <c r="BG18" s="12" t="s">
        <v>155</v>
      </c>
      <c r="BH18" s="12" t="s">
        <v>156</v>
      </c>
      <c r="BI18" s="12" t="s">
        <v>169</v>
      </c>
      <c r="BJ18" s="12" t="s">
        <v>171</v>
      </c>
      <c r="BK18" s="12" t="s">
        <v>173</v>
      </c>
      <c r="BL18" s="12" t="s">
        <v>146</v>
      </c>
    </row>
    <row r="19" spans="1:64" ht="15" customHeight="1">
      <c r="A19" s="195"/>
      <c r="B19" s="232"/>
      <c r="C19" s="237"/>
      <c r="D19" s="238"/>
      <c r="E19" s="239"/>
      <c r="F19" s="278" t="s">
        <v>77</v>
      </c>
      <c r="G19" s="279"/>
      <c r="H19" s="279"/>
      <c r="I19" s="280"/>
      <c r="J19" s="275"/>
      <c r="K19" s="276"/>
      <c r="L19" s="276"/>
      <c r="M19" s="276"/>
      <c r="N19" s="276"/>
      <c r="O19" s="276"/>
      <c r="P19" s="276"/>
      <c r="Q19" s="276"/>
      <c r="R19" s="276"/>
      <c r="S19" s="276"/>
      <c r="T19" s="276"/>
      <c r="U19" s="276"/>
      <c r="V19" s="276"/>
      <c r="W19" s="276"/>
      <c r="X19" s="276"/>
      <c r="Y19" s="276"/>
      <c r="Z19" s="276"/>
      <c r="AA19" s="276"/>
      <c r="AB19" s="276"/>
      <c r="AC19" s="276"/>
      <c r="AD19" s="276"/>
      <c r="AE19" s="277"/>
      <c r="AF19" s="220" t="s">
        <v>52</v>
      </c>
      <c r="AG19" s="221"/>
      <c r="AH19" s="221"/>
      <c r="AI19" s="226"/>
      <c r="AJ19" s="275"/>
      <c r="AK19" s="276"/>
      <c r="AL19" s="276"/>
      <c r="AM19" s="276"/>
      <c r="AN19" s="276"/>
      <c r="AO19" s="276"/>
      <c r="AP19" s="276"/>
      <c r="AQ19" s="276"/>
      <c r="AR19" s="276"/>
      <c r="AS19" s="276"/>
      <c r="AT19" s="276"/>
      <c r="AU19" s="276"/>
      <c r="AV19" s="276"/>
      <c r="AW19" s="276"/>
      <c r="AX19" s="276"/>
      <c r="AY19" s="276"/>
      <c r="AZ19" s="276"/>
      <c r="BA19" s="276"/>
      <c r="BB19" s="277"/>
      <c r="BD19" s="12" t="s">
        <v>146</v>
      </c>
      <c r="BE19" s="12" t="s">
        <v>146</v>
      </c>
      <c r="BF19" s="12" t="s">
        <v>146</v>
      </c>
      <c r="BG19" s="12" t="s">
        <v>146</v>
      </c>
      <c r="BH19" s="12" t="s">
        <v>146</v>
      </c>
      <c r="BI19" s="12" t="s">
        <v>146</v>
      </c>
      <c r="BJ19" s="12" t="s">
        <v>146</v>
      </c>
      <c r="BK19" s="12" t="s">
        <v>146</v>
      </c>
      <c r="BL19" s="12" t="s">
        <v>146</v>
      </c>
    </row>
    <row r="20" spans="1:64" ht="14.25" thickBot="1">
      <c r="A20" s="195"/>
      <c r="B20" s="232"/>
      <c r="C20" s="237"/>
      <c r="D20" s="238"/>
      <c r="E20" s="239"/>
      <c r="F20" s="281" t="s">
        <v>78</v>
      </c>
      <c r="G20" s="282"/>
      <c r="H20" s="282"/>
      <c r="I20" s="282"/>
      <c r="J20" s="282"/>
      <c r="K20" s="282"/>
      <c r="L20" s="283"/>
      <c r="M20" s="284"/>
      <c r="N20" s="285"/>
      <c r="O20" s="285"/>
      <c r="P20" s="285"/>
      <c r="Q20" s="286"/>
      <c r="R20" s="220" t="s">
        <v>81</v>
      </c>
      <c r="S20" s="221"/>
      <c r="T20" s="221"/>
      <c r="U20" s="221"/>
      <c r="V20" s="221"/>
      <c r="W20" s="221"/>
      <c r="X20" s="226"/>
      <c r="Y20" s="200"/>
      <c r="Z20" s="201"/>
      <c r="AA20" s="201"/>
      <c r="AB20" s="201"/>
      <c r="AC20" s="201"/>
      <c r="AD20" s="201"/>
      <c r="AE20" s="201"/>
      <c r="AF20" s="201"/>
      <c r="AG20" s="201"/>
      <c r="AH20" s="201"/>
      <c r="AI20" s="201"/>
      <c r="AJ20" s="201"/>
      <c r="AK20" s="201"/>
      <c r="AL20" s="201"/>
      <c r="AM20" s="201"/>
      <c r="AN20" s="202"/>
      <c r="AO20" s="220" t="s">
        <v>82</v>
      </c>
      <c r="AP20" s="221"/>
      <c r="AQ20" s="221"/>
      <c r="AR20" s="226"/>
      <c r="AS20" s="287"/>
      <c r="AT20" s="288"/>
      <c r="AU20" s="288"/>
      <c r="AV20" s="288"/>
      <c r="AW20" s="288"/>
      <c r="AX20" s="288"/>
      <c r="AY20" s="288"/>
      <c r="AZ20" s="288"/>
      <c r="BA20" s="288"/>
      <c r="BB20" s="289"/>
      <c r="BD20" s="12" t="s">
        <v>176</v>
      </c>
      <c r="BE20" s="12" t="s">
        <v>176</v>
      </c>
      <c r="BF20" s="12" t="s">
        <v>178</v>
      </c>
      <c r="BG20" s="12" t="s">
        <v>177</v>
      </c>
      <c r="BH20" s="12" t="s">
        <v>177</v>
      </c>
      <c r="BI20" s="12" t="s">
        <v>176</v>
      </c>
      <c r="BJ20" s="12" t="s">
        <v>176</v>
      </c>
      <c r="BK20" s="12" t="s">
        <v>176</v>
      </c>
      <c r="BL20" s="12" t="s">
        <v>176</v>
      </c>
    </row>
    <row r="21" spans="1:64" ht="14.25" thickBot="1">
      <c r="A21" s="195"/>
      <c r="B21" s="232"/>
      <c r="C21" s="234" t="s">
        <v>79</v>
      </c>
      <c r="D21" s="235"/>
      <c r="E21" s="248" t="s">
        <v>134</v>
      </c>
      <c r="F21" s="249"/>
      <c r="G21" s="250"/>
      <c r="H21" s="251"/>
      <c r="I21" s="252"/>
      <c r="J21" s="253" t="s">
        <v>62</v>
      </c>
      <c r="K21" s="254"/>
      <c r="L21" s="255"/>
      <c r="M21" s="256" t="str">
        <f>IF(H21="","",IF(U14="",U16,U14)-M22*MOD(17-H21,12))</f>
        <v/>
      </c>
      <c r="N21" s="257"/>
      <c r="O21" s="257"/>
      <c r="P21" s="258"/>
      <c r="Q21" s="259" t="str">
        <f>"円"&amp;IF(H21="","","("&amp;(MOD(H21,12)+1)&amp;"月10日納期限)")</f>
        <v>円</v>
      </c>
      <c r="R21" s="260"/>
      <c r="S21" s="260"/>
      <c r="T21" s="260"/>
      <c r="U21" s="260"/>
      <c r="V21" s="261"/>
      <c r="W21" s="203" t="s">
        <v>208</v>
      </c>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4"/>
      <c r="BA21" s="204"/>
      <c r="BB21" s="204"/>
      <c r="BC21" s="29"/>
      <c r="BD21" s="12"/>
      <c r="BE21" s="12" t="s">
        <v>177</v>
      </c>
      <c r="BF21" s="12"/>
      <c r="BG21" s="12" t="s">
        <v>178</v>
      </c>
      <c r="BH21" s="12" t="s">
        <v>178</v>
      </c>
      <c r="BI21" s="12" t="s">
        <v>177</v>
      </c>
      <c r="BJ21" s="12" t="s">
        <v>177</v>
      </c>
      <c r="BK21" s="12" t="s">
        <v>177</v>
      </c>
      <c r="BL21" s="12" t="s">
        <v>177</v>
      </c>
    </row>
    <row r="22" spans="1:64" ht="15" customHeight="1">
      <c r="A22" s="195"/>
      <c r="B22" s="233"/>
      <c r="C22" s="246"/>
      <c r="D22" s="247"/>
      <c r="E22" s="100"/>
      <c r="F22" s="100"/>
      <c r="G22" s="37"/>
      <c r="H22" s="207" t="str">
        <f>IF(OR(H21="",H21=5),"",MOD(H21,12)+1)</f>
        <v/>
      </c>
      <c r="I22" s="208"/>
      <c r="J22" s="209" t="s">
        <v>80</v>
      </c>
      <c r="K22" s="210"/>
      <c r="L22" s="211"/>
      <c r="M22" s="212" t="str">
        <f>IF(H21="","",IF(H21=5,0,INT(IF(U14="",U16,U14)/(MOD(17-H21,12)+1)/100)*100))</f>
        <v/>
      </c>
      <c r="N22" s="213"/>
      <c r="O22" s="213"/>
      <c r="P22" s="214"/>
      <c r="Q22" s="215" t="str">
        <f>"円"&amp;IF(H22="","","("&amp;(MOD(H22,12)+1)&amp;"月10日納期限～)")</f>
        <v>円</v>
      </c>
      <c r="R22" s="216"/>
      <c r="S22" s="216"/>
      <c r="T22" s="216"/>
      <c r="U22" s="216"/>
      <c r="V22" s="217"/>
      <c r="W22" s="205"/>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206"/>
      <c r="BC22" s="29"/>
      <c r="BD22" s="12"/>
      <c r="BE22" s="12" t="s">
        <v>178</v>
      </c>
      <c r="BF22" s="12"/>
      <c r="BG22" s="12"/>
      <c r="BH22" s="12"/>
      <c r="BI22" s="12" t="s">
        <v>178</v>
      </c>
      <c r="BJ22" s="12" t="s">
        <v>178</v>
      </c>
      <c r="BK22" s="12" t="s">
        <v>178</v>
      </c>
      <c r="BL22" s="12" t="s">
        <v>178</v>
      </c>
    </row>
    <row r="23" spans="1:64" ht="15" customHeight="1">
      <c r="A23" s="195"/>
      <c r="B23" s="196" t="s">
        <v>87</v>
      </c>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196"/>
      <c r="BD23" s="12"/>
      <c r="BE23" s="12"/>
      <c r="BF23" s="12"/>
      <c r="BG23" s="12"/>
      <c r="BH23" s="12"/>
      <c r="BI23" s="12"/>
      <c r="BJ23" s="12"/>
      <c r="BK23" s="12"/>
      <c r="BL23" s="12"/>
    </row>
    <row r="24" spans="1:64" s="13" customFormat="1" ht="15" customHeight="1">
      <c r="A24" s="195"/>
      <c r="B24" s="24"/>
      <c r="C24" s="197" t="s">
        <v>83</v>
      </c>
      <c r="D24" s="198"/>
      <c r="E24" s="198"/>
      <c r="F24" s="198"/>
      <c r="G24" s="198"/>
      <c r="H24" s="218"/>
      <c r="I24" s="219" t="s">
        <v>86</v>
      </c>
      <c r="J24" s="201"/>
      <c r="K24" s="201"/>
      <c r="L24" s="201"/>
      <c r="M24" s="201"/>
      <c r="N24" s="201"/>
      <c r="O24" s="201"/>
      <c r="P24" s="201"/>
      <c r="Q24" s="201"/>
      <c r="R24" s="201"/>
      <c r="S24" s="201"/>
      <c r="T24" s="201"/>
      <c r="U24" s="201"/>
      <c r="V24" s="201"/>
      <c r="W24" s="201"/>
      <c r="X24" s="201"/>
      <c r="Y24" s="201"/>
      <c r="Z24" s="201"/>
      <c r="AA24" s="201"/>
      <c r="AB24" s="202"/>
      <c r="AC24" s="220" t="s">
        <v>84</v>
      </c>
      <c r="AD24" s="221"/>
      <c r="AE24" s="221"/>
      <c r="AF24" s="221"/>
      <c r="AG24" s="222"/>
      <c r="AH24" s="223">
        <f>IF(U14="",U16,U14)</f>
        <v>0</v>
      </c>
      <c r="AI24" s="224"/>
      <c r="AJ24" s="224"/>
      <c r="AK24" s="225"/>
      <c r="AL24" s="38" t="s">
        <v>63</v>
      </c>
      <c r="AM24" s="220" t="s">
        <v>85</v>
      </c>
      <c r="AN24" s="221"/>
      <c r="AO24" s="221"/>
      <c r="AP24" s="221"/>
      <c r="AQ24" s="226"/>
      <c r="AR24" s="227"/>
      <c r="AS24" s="228"/>
      <c r="AT24" s="229" t="str">
        <f>"月分("&amp;IF(OR(AR24="",AR24="毎"),"翌",MOD(AR24,12)+1)&amp;"月10日納期限分)"</f>
        <v>月分(翌月10日納期限分)</v>
      </c>
      <c r="AU24" s="230"/>
      <c r="AV24" s="230"/>
      <c r="AW24" s="230"/>
      <c r="AX24" s="230"/>
      <c r="AY24" s="230"/>
      <c r="AZ24" s="230"/>
      <c r="BA24" s="230"/>
      <c r="BB24" s="231"/>
      <c r="BC24" s="12"/>
      <c r="BD24" s="12"/>
      <c r="BE24" s="12"/>
      <c r="BF24" s="12"/>
      <c r="BG24" s="12"/>
      <c r="BH24" s="12"/>
      <c r="BI24" s="12"/>
      <c r="BJ24" s="12"/>
      <c r="BK24" s="12"/>
      <c r="BL24" s="12"/>
    </row>
    <row r="25" spans="1:64" ht="15" customHeight="1">
      <c r="A25" s="195"/>
      <c r="B25" s="196" t="s">
        <v>209</v>
      </c>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6"/>
      <c r="AS25" s="196"/>
      <c r="AT25" s="196"/>
      <c r="AU25" s="196"/>
      <c r="AV25" s="196"/>
      <c r="AW25" s="196"/>
      <c r="AX25" s="196"/>
      <c r="AY25" s="196"/>
      <c r="AZ25" s="196"/>
      <c r="BA25" s="196"/>
      <c r="BB25" s="196"/>
      <c r="BD25" s="12"/>
      <c r="BE25" s="12"/>
      <c r="BF25" s="12"/>
      <c r="BG25" s="12"/>
      <c r="BH25" s="12"/>
      <c r="BI25" s="12"/>
      <c r="BJ25" s="12"/>
      <c r="BK25" s="12"/>
      <c r="BL25" s="12"/>
    </row>
    <row r="26" spans="1:64" ht="15" customHeight="1">
      <c r="A26" s="195"/>
      <c r="B26" s="24"/>
      <c r="C26" s="197" t="s">
        <v>88</v>
      </c>
      <c r="D26" s="198"/>
      <c r="E26" s="198"/>
      <c r="F26" s="198"/>
      <c r="G26" s="198"/>
      <c r="H26" s="198"/>
      <c r="I26" s="198"/>
      <c r="J26" s="199"/>
      <c r="K26" s="200" t="s">
        <v>86</v>
      </c>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c r="AI26" s="201"/>
      <c r="AJ26" s="201"/>
      <c r="AK26" s="202"/>
      <c r="AL26" s="97"/>
      <c r="AM26" s="97"/>
      <c r="AN26" s="97"/>
      <c r="AO26" s="97"/>
      <c r="AP26" s="97"/>
      <c r="AQ26" s="97"/>
      <c r="AR26" s="97"/>
      <c r="AS26" s="97"/>
      <c r="AT26" s="97"/>
      <c r="AU26" s="97"/>
      <c r="AV26" s="97"/>
      <c r="AW26" s="97"/>
      <c r="AX26" s="97"/>
      <c r="AY26" s="97"/>
      <c r="AZ26" s="97"/>
      <c r="BA26" s="97"/>
      <c r="BB26" s="97"/>
      <c r="BD26" s="12"/>
      <c r="BE26" s="12"/>
      <c r="BF26" s="12"/>
      <c r="BG26" s="12"/>
      <c r="BH26" s="12"/>
      <c r="BI26" s="12"/>
      <c r="BJ26" s="12"/>
      <c r="BK26" s="12"/>
      <c r="BL26" s="12"/>
    </row>
  </sheetData>
  <sheetProtection algorithmName="SHA-512" hashValue="JcqOXSLQfIBuAYxTcnU3D8HWO8JXS2AyLtkmKRGFkD2bpKMBe4GevlTCAceu168lhxtLVOTuHrlgzx2mEP4+Vw==" saltValue="iVYSmdwsBvL9tcdoLcbH/Q==" spinCount="100000" sheet="1" selectLockedCells="1"/>
  <mergeCells count="123">
    <mergeCell ref="A1:F1"/>
    <mergeCell ref="G1:P1"/>
    <mergeCell ref="Q1:R1"/>
    <mergeCell ref="S1:T1"/>
    <mergeCell ref="U1:V1"/>
    <mergeCell ref="A2:C2"/>
    <mergeCell ref="D2:F2"/>
    <mergeCell ref="G2:H2"/>
    <mergeCell ref="I2:J2"/>
    <mergeCell ref="L2:M2"/>
    <mergeCell ref="O2:P2"/>
    <mergeCell ref="S2:U2"/>
    <mergeCell ref="V2:AA2"/>
    <mergeCell ref="AR8:AS8"/>
    <mergeCell ref="AT8:AU8"/>
    <mergeCell ref="AW8:AX8"/>
    <mergeCell ref="B4:H4"/>
    <mergeCell ref="I4:M4"/>
    <mergeCell ref="N4:V4"/>
    <mergeCell ref="W4:AC4"/>
    <mergeCell ref="AK4:AK6"/>
    <mergeCell ref="AL4:AN4"/>
    <mergeCell ref="AO4:BB4"/>
    <mergeCell ref="B5:H5"/>
    <mergeCell ref="I5:AJ5"/>
    <mergeCell ref="AL5:AN5"/>
    <mergeCell ref="AO5:BB5"/>
    <mergeCell ref="B6:H6"/>
    <mergeCell ref="I6:AJ6"/>
    <mergeCell ref="AL6:AN6"/>
    <mergeCell ref="AO6:BB6"/>
    <mergeCell ref="AZ8:BA8"/>
    <mergeCell ref="B8:E8"/>
    <mergeCell ref="F8:I8"/>
    <mergeCell ref="J8:AD8"/>
    <mergeCell ref="AE8:AH8"/>
    <mergeCell ref="AI8:AM8"/>
    <mergeCell ref="AR9:BB9"/>
    <mergeCell ref="B10:B11"/>
    <mergeCell ref="C10:J10"/>
    <mergeCell ref="C11:J11"/>
    <mergeCell ref="K10:BB10"/>
    <mergeCell ref="K11:BB11"/>
    <mergeCell ref="U13:Y13"/>
    <mergeCell ref="AA13:AD13"/>
    <mergeCell ref="AE13:AN13"/>
    <mergeCell ref="B9:E9"/>
    <mergeCell ref="F9:I9"/>
    <mergeCell ref="J9:AD9"/>
    <mergeCell ref="AE9:AH9"/>
    <mergeCell ref="AI9:AM9"/>
    <mergeCell ref="AN9:AQ9"/>
    <mergeCell ref="AN8:AQ8"/>
    <mergeCell ref="AO13:BB13"/>
    <mergeCell ref="AA14:AC14"/>
    <mergeCell ref="AE14:AN14"/>
    <mergeCell ref="AO14:BB14"/>
    <mergeCell ref="B15:E16"/>
    <mergeCell ref="F15:F16"/>
    <mergeCell ref="G15:J15"/>
    <mergeCell ref="K15:O15"/>
    <mergeCell ref="Q15:T15"/>
    <mergeCell ref="U15:Y15"/>
    <mergeCell ref="AA15:AC15"/>
    <mergeCell ref="AE15:BB15"/>
    <mergeCell ref="G16:J16"/>
    <mergeCell ref="K16:O16"/>
    <mergeCell ref="Q16:T16"/>
    <mergeCell ref="U16:Y16"/>
    <mergeCell ref="AA16:AC16"/>
    <mergeCell ref="AE16:BB16"/>
    <mergeCell ref="B13:D13"/>
    <mergeCell ref="E13:I13"/>
    <mergeCell ref="K13:N13"/>
    <mergeCell ref="O13:P13"/>
    <mergeCell ref="Q13:T13"/>
    <mergeCell ref="C21:D22"/>
    <mergeCell ref="E21:G21"/>
    <mergeCell ref="H21:I21"/>
    <mergeCell ref="J21:L21"/>
    <mergeCell ref="M21:P21"/>
    <mergeCell ref="Q21:V21"/>
    <mergeCell ref="B14:F14"/>
    <mergeCell ref="G14:H14"/>
    <mergeCell ref="K14:N14"/>
    <mergeCell ref="O14:T14"/>
    <mergeCell ref="U14:Y14"/>
    <mergeCell ref="N18:P18"/>
    <mergeCell ref="Q18:BB18"/>
    <mergeCell ref="F19:I19"/>
    <mergeCell ref="J19:AE19"/>
    <mergeCell ref="AF19:AI19"/>
    <mergeCell ref="AJ19:BB19"/>
    <mergeCell ref="F20:L20"/>
    <mergeCell ref="M20:Q20"/>
    <mergeCell ref="R20:X20"/>
    <mergeCell ref="Y20:AN20"/>
    <mergeCell ref="AO20:AR20"/>
    <mergeCell ref="AS20:BB20"/>
    <mergeCell ref="A25:A26"/>
    <mergeCell ref="B25:BB25"/>
    <mergeCell ref="C26:J26"/>
    <mergeCell ref="K26:AK26"/>
    <mergeCell ref="W21:BB22"/>
    <mergeCell ref="H22:I22"/>
    <mergeCell ref="J22:L22"/>
    <mergeCell ref="M22:P22"/>
    <mergeCell ref="Q22:V22"/>
    <mergeCell ref="A23:A24"/>
    <mergeCell ref="B23:BB23"/>
    <mergeCell ref="C24:H24"/>
    <mergeCell ref="I24:AB24"/>
    <mergeCell ref="AC24:AG24"/>
    <mergeCell ref="AH24:AK24"/>
    <mergeCell ref="AM24:AQ24"/>
    <mergeCell ref="AR24:AS24"/>
    <mergeCell ref="AT24:BB24"/>
    <mergeCell ref="A17:A22"/>
    <mergeCell ref="B17:BB17"/>
    <mergeCell ref="B18:B22"/>
    <mergeCell ref="C18:E20"/>
    <mergeCell ref="F18:I18"/>
    <mergeCell ref="J18:M18"/>
  </mergeCells>
  <phoneticPr fontId="3"/>
  <conditionalFormatting sqref="AO13:BB13">
    <cfRule type="expression" dxfId="11" priority="11">
      <formula>LEN($AE$14)&gt;LEN(SUBSTITUTE($AE$14,"その他",""))</formula>
    </cfRule>
  </conditionalFormatting>
  <conditionalFormatting sqref="AO14:BB14">
    <cfRule type="expression" dxfId="10" priority="12">
      <formula>LEN($AE$14)&gt;LEN(SUBSTITUTE($AE$14,"その他",""))</formula>
    </cfRule>
  </conditionalFormatting>
  <conditionalFormatting sqref="U15:Y16">
    <cfRule type="expression" dxfId="9" priority="10">
      <formula>$U$13&gt;0</formula>
    </cfRule>
  </conditionalFormatting>
  <conditionalFormatting sqref="B17:BB22">
    <cfRule type="expression" dxfId="8" priority="3">
      <formula>LEFT($AE$16)&lt;&gt;"１"</formula>
    </cfRule>
  </conditionalFormatting>
  <conditionalFormatting sqref="B23:BB23 B24">
    <cfRule type="expression" dxfId="7" priority="6">
      <formula>LEFT($AE$16)="２"</formula>
    </cfRule>
  </conditionalFormatting>
  <conditionalFormatting sqref="B23:BB24">
    <cfRule type="expression" dxfId="6" priority="5">
      <formula>LEFT($AE$16)&lt;&gt;"２"</formula>
    </cfRule>
  </conditionalFormatting>
  <conditionalFormatting sqref="G1:P1 AE14:AN14 AE16:BB16 I24:AB24 K26:AK26">
    <cfRule type="beginsWith" dxfId="5" priority="9" operator="beginsWith" text="▼">
      <formula>LEFT(G1,LEN("▼"))="▼"</formula>
    </cfRule>
  </conditionalFormatting>
  <conditionalFormatting sqref="B17:BB17 B18:B22">
    <cfRule type="expression" dxfId="4" priority="4">
      <formula>LEFT($AE$16)="１"</formula>
    </cfRule>
  </conditionalFormatting>
  <conditionalFormatting sqref="B25:BB25 B26">
    <cfRule type="expression" dxfId="3" priority="8">
      <formula>LEFT($AE$16)="３"</formula>
    </cfRule>
  </conditionalFormatting>
  <conditionalFormatting sqref="B25:BB26">
    <cfRule type="expression" dxfId="2" priority="7">
      <formula>LEFT($AE$16)&lt;&gt;"３"</formula>
    </cfRule>
  </conditionalFormatting>
  <conditionalFormatting sqref="B13:Z16">
    <cfRule type="expression" dxfId="1" priority="2">
      <formula>LEFT($G$1)="給"</formula>
    </cfRule>
  </conditionalFormatting>
  <dataValidations count="24">
    <dataValidation imeMode="hiragana" allowBlank="1" showInputMessage="1" showErrorMessage="1" sqref="Q18:BB18 I5:AJ6 V2:AA2 J19:AE19 AI9:AM9 J9:AD9 Y20:AN20" xr:uid="{56211E80-4DEE-449E-9091-A70FACF6C428}"/>
    <dataValidation imeMode="off" allowBlank="1" showInputMessage="1" showErrorMessage="1" sqref="I4:M4 AS20:BB20" xr:uid="{14060BBF-81FE-4665-B33A-EA8A55CC4877}"/>
    <dataValidation imeMode="disabled" allowBlank="1" showInputMessage="1" showErrorMessage="1" sqref="AZ8:BA8 B9:E9 AR9:BB9 E13:I13 AA14:AC16 M21:M22 J18:M18 I2:J2 L2:M2 O2:P2 AT8:AU8 AW8:AX8 W4:AC4" xr:uid="{480820AC-9235-4FD0-B15A-0C33364E1787}"/>
    <dataValidation imeMode="fullKatakana" allowBlank="1" showInputMessage="1" showErrorMessage="1" sqref="J8:AD8 AI8:AM8 AJ19:BB19" xr:uid="{BE44216E-7227-43B2-B9E3-5ABB2E9388EF}"/>
    <dataValidation type="list" imeMode="disabled" showInputMessage="1" showErrorMessage="1" sqref="AE16:BB16" xr:uid="{C85AC711-2567-4FFE-A811-1DEA36242C95}">
      <formula1>INDIRECT(IF($AE$14="","さい",RIGHT($AE$14,2)))</formula1>
    </dataValidation>
    <dataValidation type="list" imeMode="disabled" showInputMessage="1" showErrorMessage="1" prompt="通常は年度の初めの6月から徴収を開始しますが，転勤や年度途中での切替を行った方については，この支払者で徴収を開始した月を記入してください。" sqref="G14:H14" xr:uid="{ABAF8006-236B-4764-AC6A-29F28A962946}">
      <formula1>"6,7,8,9,10,11,12,1,2,3,4,5"</formula1>
    </dataValidation>
    <dataValidation type="list" imeMode="disabled" allowBlank="1" showInputMessage="1" showErrorMessage="1" prompt="住民税を徴収した最終の月(予定を含む)を記入してください。_x000a_全額未徴収の場合は，空欄としてください。_x000a_★右の金額欄の注意事項も御確認ください。" sqref="O13:P13" xr:uid="{7E88E8BD-4A87-4B0E-9D76-EFD3C2E242FE}">
      <formula1>"6,7,8,9,10,11,12,1,2,3,4,5"</formula1>
    </dataValidation>
    <dataValidation imeMode="disabled" allowBlank="1" showInputMessage="1" showErrorMessage="1" prompt="通常は，開始月・徴収済月を基に自動計算しますが，年度途中で税額の変更があった場合は自動計算どおりにならないことがあります。_x000a_・自動計算のとおりの場合・・・ここは記入不要です。_x000a_・自動計算のとおりでない場合・・・正しい徴収済額をここに記入してください。_x000a_◆詳しくは「説明」シートの「★月割額の自動計算について」を御参照ください。" sqref="U13:Y13" xr:uid="{6A71598B-288D-48D9-820D-226F661B48A9}"/>
    <dataValidation type="list" imeMode="disabled" showInputMessage="1" showErrorMessage="1" sqref="H21:I21" xr:uid="{7642FEAF-F5D1-4EB3-8015-AE511EEA86E2}">
      <formula1>"6,7,8,9,10,11,12,1,2,3,4,5"</formula1>
    </dataValidation>
    <dataValidation type="list" allowBlank="1" showInputMessage="1" showErrorMessage="1" sqref="I24:AB24" xr:uid="{3AFFED14-1133-46DB-9C2D-F1DB86A82ACF}">
      <formula1>"▼　理由を選択してください,１　異動年月日が12月31日以前かつ本人からの申出あり,２　異動年月日が1月1日以降かつ特別徴収継続希望なし"</formula1>
    </dataValidation>
    <dataValidation type="list" allowBlank="1" showInputMessage="1" showErrorMessage="1" sqref="K26:AK26" xr:uid="{F55E1D3B-BDF5-49F4-94BE-0AA30A374BA6}">
      <formula1>"▼　理由を選択してください,１　異動年月日が12月31日以前かつ本人からの申出なし,２　異動年月日が1月1日以降かつ一括徴収できるだけの給与・退職手当等の支払なし,３　死亡退職"</formula1>
    </dataValidation>
    <dataValidation type="list" imeMode="hiragana" allowBlank="1" showInputMessage="1" showErrorMessage="1" sqref="L2:M2 I2:J2" xr:uid="{EC33084B-F1CC-4948-9584-63BB7682E67F}">
      <formula1>"▼　選択してください,給与支払報告に係る届,特別徴収に係る届,両年度に係る届"</formula1>
    </dataValidation>
    <dataValidation type="list" imeMode="hiragana" allowBlank="1" showInputMessage="1" showErrorMessage="1" sqref="Q1:R1 G2:H2 P2" xr:uid="{FC1A4B4D-59C5-46DD-9CB9-6625828CFEF4}">
      <formula1>"平成,令和"</formula1>
    </dataValidation>
    <dataValidation imeMode="disabled" allowBlank="1" showInputMessage="1" showErrorMessage="1" prompt="●特別徴収に係る届の場合・・・お送りしている特別徴収税額通知書に記載の年度を記入してください。_x000a_●給与支払報告に係る届の場合・・・提出していただいている給与支払報告書の左上に記載の年度を記入してください。_x000a_●両年度に係る届の場合・・・お送りしている特別徴収税額通知書に記載の年度を記入してください。" sqref="R2:S2" xr:uid="{28FDA18B-37E0-4F87-B645-09BD0806205E}"/>
    <dataValidation type="list" allowBlank="1" showInputMessage="1" showErrorMessage="1" sqref="AE14:AN14" xr:uid="{67D7136F-8AFF-461C-BA94-351819E3BA1D}">
      <formula1>INDIRECT(IF($AE$16="","選択",MID($AE$16,3,2)))</formula1>
    </dataValidation>
    <dataValidation type="list" imeMode="hiragana" allowBlank="1" showInputMessage="1" showErrorMessage="1" sqref="AR8:AS8" xr:uid="{44C9A284-8C7E-4408-81B3-BA179865A10B}">
      <formula1>"明治,大正,昭和,平成,令和"</formula1>
    </dataValidation>
    <dataValidation type="list" imeMode="hiragana" allowBlank="1" showInputMessage="1" showErrorMessage="1" prompt="届出種別・年度の考え方については，「説明」シートを御覧ください。" sqref="G1:P1" xr:uid="{DEFF7CFB-8315-45A5-AC33-A612F22B0D15}">
      <formula1>"▼　選択してください,給与支払報告に係る届,特別徴収に係る届,両年度に係る届"</formula1>
    </dataValidation>
    <dataValidation imeMode="disabled" allowBlank="1" showInputMessage="1" showErrorMessage="1" prompt="届出種別・年度の考え方については，「説明」シートを御覧ください。" sqref="S1:T1" xr:uid="{B055EC73-4502-4EA4-AFED-F987BAD6431F}"/>
    <dataValidation imeMode="off" allowBlank="1" showInputMessage="1" showErrorMessage="1" prompt="新しい勤務先がグループ会社等で，指定番号がわかる場合は記入してください。" sqref="M20:Q20" xr:uid="{03C42A25-6BBF-4787-82B9-F67D9B37AD53}"/>
    <dataValidation type="list" imeMode="disabled" allowBlank="1" showInputMessage="1" showErrorMessage="1" sqref="AR24:AS24" xr:uid="{72C30CC7-DADE-429E-85D4-50B55C3E0E2D}">
      <formula1>"6,7,8,9,10,11,12,1,2,3,4,毎"</formula1>
    </dataValidation>
    <dataValidation imeMode="hiragana" allowBlank="1" showInputMessage="1" showErrorMessage="1" prompt="この申出書の内容に関する問い合わせにお答えいただける方の氏名を記入してください。" sqref="AO5:BB5" xr:uid="{768E1CA3-1C33-4AF8-B05A-DE3BA3BD5D76}"/>
    <dataValidation imeMode="off" allowBlank="1" showInputMessage="1" showErrorMessage="1" prompt="上記の担当者につながる電話番号を記入してください。内線番号等が必要な場合は，併せて記入してください。" sqref="AO6:BB6" xr:uid="{D08976A0-809B-4263-989A-27FB3547302D}"/>
    <dataValidation imeMode="hiragana" allowBlank="1" showInputMessage="1" showErrorMessage="1" prompt="下記の電話番号にかけて担当者につないでいただく際に，部署名や肩書等が必要な場合は，必ず記載してください。_x000a_会計事務所等で担当されている場合は，事務所等の名称を記入してください。" sqref="AO4:BB4" xr:uid="{33117BB3-BB70-4795-915C-7EE6A5DA2A2F}"/>
    <dataValidation imeMode="hiragana" allowBlank="1" showInputMessage="1" sqref="K10:BB11" xr:uid="{66763612-7BAF-4B78-975A-2EEB886CAB4F}"/>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xdr:col>
                    <xdr:colOff>28575</xdr:colOff>
                    <xdr:row>0</xdr:row>
                    <xdr:rowOff>180975</xdr:rowOff>
                  </from>
                  <to>
                    <xdr:col>5</xdr:col>
                    <xdr:colOff>161925</xdr:colOff>
                    <xdr:row>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DF2DD-5135-44BD-9216-272B87B846FA}">
  <sheetPr codeName="Sheet3">
    <tabColor rgb="FFFFFF00"/>
    <pageSetUpPr fitToPage="1"/>
  </sheetPr>
  <dimension ref="A1:BQ55"/>
  <sheetViews>
    <sheetView showGridLines="0" topLeftCell="A2" zoomScale="90" zoomScaleNormal="90" workbookViewId="0">
      <selection activeCell="AY45" sqref="AY45:BM50"/>
    </sheetView>
  </sheetViews>
  <sheetFormatPr defaultColWidth="0" defaultRowHeight="0" customHeight="1" zeroHeight="1"/>
  <cols>
    <col min="1" max="1" width="1.625" style="40" customWidth="1"/>
    <col min="2" max="2" width="2.25" style="40" customWidth="1"/>
    <col min="3" max="3" width="1.5" style="40" customWidth="1"/>
    <col min="4" max="4" width="3.75" style="40" customWidth="1"/>
    <col min="5" max="6" width="2.25" style="40" customWidth="1"/>
    <col min="7" max="7" width="0.75" style="40" customWidth="1"/>
    <col min="8" max="14" width="3.75" style="40" customWidth="1"/>
    <col min="15" max="15" width="2.25" style="40" customWidth="1"/>
    <col min="16" max="16" width="1.5" style="40" customWidth="1"/>
    <col min="17" max="17" width="2.25" style="40" customWidth="1"/>
    <col min="18" max="18" width="1.5" style="40" customWidth="1"/>
    <col min="19" max="20" width="1.875" style="40" customWidth="1"/>
    <col min="21" max="22" width="3.75" style="40" customWidth="1"/>
    <col min="23" max="23" width="1.5" style="40" customWidth="1"/>
    <col min="24" max="24" width="2.25" style="40" customWidth="1"/>
    <col min="25" max="25" width="0.75" style="40" customWidth="1"/>
    <col min="26" max="26" width="3.75" style="40" customWidth="1"/>
    <col min="27" max="27" width="1.5" style="40" customWidth="1"/>
    <col min="28" max="28" width="2.25" style="40" customWidth="1"/>
    <col min="29" max="29" width="3" style="40" customWidth="1"/>
    <col min="30" max="30" width="0.75" style="40" customWidth="1"/>
    <col min="31" max="31" width="3.75" style="40" customWidth="1"/>
    <col min="32" max="32" width="0.75" style="40" customWidth="1"/>
    <col min="33" max="34" width="3" style="40" customWidth="1"/>
    <col min="35" max="35" width="0.75" style="40" customWidth="1"/>
    <col min="36" max="36" width="2.25" style="40" customWidth="1"/>
    <col min="37" max="37" width="1.5" style="40" customWidth="1"/>
    <col min="38" max="38" width="0.75" style="40" customWidth="1"/>
    <col min="39" max="39" width="3" style="40" customWidth="1"/>
    <col min="40" max="40" width="2.25" style="40" customWidth="1"/>
    <col min="41" max="42" width="1.5" style="40" customWidth="1"/>
    <col min="43" max="43" width="2.25" style="40" customWidth="1"/>
    <col min="44" max="44" width="0.75" style="40" customWidth="1"/>
    <col min="45" max="45" width="3" style="40" customWidth="1"/>
    <col min="46" max="46" width="2.25" style="40" customWidth="1"/>
    <col min="47" max="47" width="1.5" style="40" customWidth="1"/>
    <col min="48" max="48" width="3.75" style="40" customWidth="1"/>
    <col min="49" max="49" width="0.75" style="40" customWidth="1"/>
    <col min="50" max="51" width="1.5" style="40" customWidth="1"/>
    <col min="52" max="52" width="6" style="40" customWidth="1"/>
    <col min="53" max="53" width="0.75" style="40" customWidth="1"/>
    <col min="54" max="54" width="0.625" style="40" customWidth="1"/>
    <col min="55" max="55" width="6.25" style="40" customWidth="1"/>
    <col min="56" max="56" width="2.375" style="40" customWidth="1"/>
    <col min="57" max="57" width="8.75" style="40" customWidth="1"/>
    <col min="58" max="58" width="3" style="40" customWidth="1"/>
    <col min="59" max="59" width="4.5" style="40" customWidth="1"/>
    <col min="60" max="60" width="0.625" style="40" customWidth="1"/>
    <col min="61" max="61" width="4.25" style="40" customWidth="1"/>
    <col min="62" max="62" width="2" style="40" customWidth="1"/>
    <col min="63" max="63" width="2.375" style="40" customWidth="1"/>
    <col min="64" max="64" width="8.75" style="40" customWidth="1"/>
    <col min="65" max="65" width="4.875" style="40" customWidth="1"/>
    <col min="66" max="66" width="1.625" style="40" customWidth="1"/>
    <col min="67" max="69" width="0" style="40" hidden="1" customWidth="1"/>
    <col min="70" max="16384" width="0.75" style="40" hidden="1"/>
  </cols>
  <sheetData>
    <row r="1" spans="2:66" ht="4.5" customHeight="1"/>
    <row r="2" spans="2:66" ht="18" customHeight="1">
      <c r="B2" s="669" t="s">
        <v>0</v>
      </c>
      <c r="C2" s="41"/>
      <c r="D2" s="41"/>
      <c r="E2" s="41"/>
      <c r="F2" s="41"/>
      <c r="G2" s="41"/>
      <c r="H2" s="41"/>
      <c r="I2" s="41"/>
      <c r="J2" s="686" t="s">
        <v>1</v>
      </c>
      <c r="K2" s="686"/>
      <c r="L2" s="686"/>
      <c r="M2" s="686"/>
      <c r="N2" s="686"/>
      <c r="O2" s="686"/>
      <c r="P2" s="686"/>
      <c r="Q2" s="686"/>
      <c r="R2" s="543" t="str">
        <f>IF(OR(LEFT(入力シート!G1)="給",LEFT(入力シート!G1)="両"),"○","")</f>
        <v/>
      </c>
      <c r="S2" s="543"/>
      <c r="T2" s="687" t="str">
        <f>IF(LEFT(入力シート!G1)="▼","届出種別を入力してください","給与支払報告
特別徴収")</f>
        <v>届出種別を入力してください</v>
      </c>
      <c r="U2" s="687"/>
      <c r="V2" s="687"/>
      <c r="W2" s="687"/>
      <c r="X2" s="687"/>
      <c r="Y2" s="687"/>
      <c r="Z2" s="687"/>
      <c r="AA2" s="687"/>
      <c r="AB2" s="685" t="s">
        <v>118</v>
      </c>
      <c r="AC2" s="685"/>
      <c r="AD2" s="685"/>
      <c r="AE2" s="685"/>
      <c r="AF2" s="685"/>
      <c r="AG2" s="685"/>
      <c r="AH2" s="685"/>
      <c r="AI2" s="685"/>
      <c r="AJ2" s="685"/>
      <c r="AK2" s="685"/>
      <c r="AL2" s="685"/>
      <c r="AM2" s="685"/>
      <c r="AN2" s="685"/>
      <c r="AO2" s="685"/>
      <c r="AP2" s="685"/>
      <c r="AQ2" s="685"/>
      <c r="AR2" s="685"/>
      <c r="AS2" s="685"/>
      <c r="AT2" s="685"/>
      <c r="AU2" s="685"/>
      <c r="AV2" s="685"/>
      <c r="AW2" s="685"/>
      <c r="AX2" s="685"/>
      <c r="AY2" s="42"/>
      <c r="AZ2" s="42"/>
      <c r="BA2" s="42"/>
      <c r="BB2" s="42"/>
      <c r="BC2" s="42"/>
      <c r="BD2" s="42"/>
      <c r="BE2" s="42"/>
      <c r="BF2" s="41"/>
      <c r="BG2" s="41"/>
      <c r="BH2" s="41"/>
      <c r="BI2" s="41"/>
      <c r="BJ2" s="41"/>
      <c r="BK2" s="41"/>
      <c r="BL2" s="41"/>
      <c r="BM2" s="41"/>
    </row>
    <row r="3" spans="2:66" ht="18" customHeight="1">
      <c r="B3" s="670"/>
      <c r="C3" s="41"/>
      <c r="D3" s="41"/>
      <c r="E3" s="41"/>
      <c r="F3" s="41"/>
      <c r="G3" s="41"/>
      <c r="H3" s="41"/>
      <c r="I3" s="41"/>
      <c r="J3" s="686"/>
      <c r="K3" s="686"/>
      <c r="L3" s="686"/>
      <c r="M3" s="686"/>
      <c r="N3" s="686"/>
      <c r="O3" s="686"/>
      <c r="P3" s="686"/>
      <c r="Q3" s="686"/>
      <c r="R3" s="543" t="str">
        <f>IF(OR(LEFT(入力シート!G1)="特",LEFT(入力シート!G1)="両"),"○","")</f>
        <v/>
      </c>
      <c r="S3" s="543"/>
      <c r="T3" s="687"/>
      <c r="U3" s="687"/>
      <c r="V3" s="687"/>
      <c r="W3" s="687"/>
      <c r="X3" s="687"/>
      <c r="Y3" s="687"/>
      <c r="Z3" s="687"/>
      <c r="AA3" s="687"/>
      <c r="AB3" s="685"/>
      <c r="AC3" s="685"/>
      <c r="AD3" s="685"/>
      <c r="AE3" s="685"/>
      <c r="AF3" s="685"/>
      <c r="AG3" s="685"/>
      <c r="AH3" s="685"/>
      <c r="AI3" s="685"/>
      <c r="AJ3" s="685"/>
      <c r="AK3" s="685"/>
      <c r="AL3" s="685"/>
      <c r="AM3" s="685"/>
      <c r="AN3" s="685"/>
      <c r="AO3" s="685"/>
      <c r="AP3" s="685"/>
      <c r="AQ3" s="685"/>
      <c r="AR3" s="685"/>
      <c r="AS3" s="685"/>
      <c r="AT3" s="685"/>
      <c r="AU3" s="685"/>
      <c r="AV3" s="685"/>
      <c r="AW3" s="685"/>
      <c r="AX3" s="685"/>
      <c r="AY3" s="42"/>
      <c r="AZ3" s="42"/>
      <c r="BA3" s="42"/>
      <c r="BB3" s="42"/>
      <c r="BC3" s="42"/>
      <c r="BD3" s="42"/>
      <c r="BE3" s="42"/>
      <c r="BF3" s="41"/>
      <c r="BG3" s="41"/>
      <c r="BH3" s="41"/>
      <c r="BI3" s="41"/>
      <c r="BJ3" s="41"/>
      <c r="BK3" s="41"/>
      <c r="BL3" s="41"/>
      <c r="BM3" s="41"/>
    </row>
    <row r="4" spans="2:66" ht="4.5" customHeight="1">
      <c r="B4" s="670"/>
      <c r="C4" s="41"/>
      <c r="D4" s="41"/>
      <c r="E4" s="41"/>
      <c r="F4" s="41"/>
      <c r="G4" s="41"/>
      <c r="H4" s="41"/>
      <c r="I4" s="41"/>
      <c r="J4" s="41"/>
      <c r="K4" s="43"/>
      <c r="L4" s="43"/>
      <c r="M4" s="43"/>
      <c r="N4" s="43"/>
      <c r="O4" s="43"/>
      <c r="P4" s="43"/>
      <c r="Q4" s="43"/>
      <c r="R4" s="43"/>
      <c r="S4" s="43"/>
      <c r="T4" s="44"/>
      <c r="U4" s="44"/>
      <c r="V4" s="44"/>
      <c r="W4" s="44"/>
      <c r="X4" s="44"/>
      <c r="Y4" s="44"/>
      <c r="Z4" s="44"/>
      <c r="AA4" s="44"/>
      <c r="AB4" s="44"/>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1"/>
      <c r="BG4" s="41"/>
      <c r="BH4" s="41"/>
      <c r="BI4" s="41"/>
      <c r="BJ4" s="41"/>
      <c r="BK4" s="41"/>
      <c r="BL4" s="41"/>
      <c r="BM4" s="41"/>
    </row>
    <row r="5" spans="2:66" ht="4.5" customHeight="1" thickBot="1">
      <c r="B5" s="670"/>
      <c r="C5" s="41"/>
      <c r="D5" s="41"/>
      <c r="E5" s="41"/>
      <c r="F5" s="41"/>
      <c r="G5" s="41"/>
      <c r="H5" s="41"/>
      <c r="I5" s="41"/>
      <c r="J5" s="41"/>
      <c r="K5" s="43"/>
      <c r="L5" s="43"/>
      <c r="M5" s="43"/>
      <c r="N5" s="43"/>
      <c r="O5" s="43"/>
      <c r="P5" s="43"/>
      <c r="Q5" s="43"/>
      <c r="R5" s="43"/>
      <c r="S5" s="43"/>
      <c r="T5" s="44"/>
      <c r="U5" s="44"/>
      <c r="V5" s="44"/>
      <c r="W5" s="44"/>
      <c r="X5" s="44"/>
      <c r="Y5" s="44"/>
      <c r="Z5" s="44"/>
      <c r="AA5" s="44"/>
      <c r="AB5" s="44"/>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1"/>
      <c r="BG5" s="41"/>
      <c r="BH5" s="41"/>
      <c r="BI5" s="41"/>
      <c r="BJ5" s="41"/>
      <c r="BK5" s="41"/>
      <c r="BL5" s="41"/>
      <c r="BM5" s="41"/>
    </row>
    <row r="6" spans="2:66" ht="13.5" customHeight="1" thickTop="1">
      <c r="B6" s="670"/>
      <c r="C6" s="41"/>
      <c r="D6" s="135" t="s">
        <v>107</v>
      </c>
      <c r="E6" s="136"/>
      <c r="F6" s="136"/>
      <c r="G6" s="136"/>
      <c r="H6" s="136"/>
      <c r="I6" s="136"/>
      <c r="J6" s="136"/>
      <c r="K6" s="136"/>
      <c r="L6" s="136"/>
      <c r="M6" s="136"/>
      <c r="N6" s="136"/>
      <c r="O6" s="642" t="s">
        <v>2</v>
      </c>
      <c r="P6" s="645" t="s">
        <v>117</v>
      </c>
      <c r="Q6" s="629" t="s">
        <v>3</v>
      </c>
      <c r="R6" s="630"/>
      <c r="S6" s="630"/>
      <c r="T6" s="637" t="str">
        <f>IF(入力シート!I5="","入力してください",入力シート!I5)</f>
        <v>入力してください</v>
      </c>
      <c r="U6" s="637"/>
      <c r="V6" s="637"/>
      <c r="W6" s="637"/>
      <c r="X6" s="637"/>
      <c r="Y6" s="637"/>
      <c r="Z6" s="637"/>
      <c r="AA6" s="637"/>
      <c r="AB6" s="637"/>
      <c r="AC6" s="637"/>
      <c r="AD6" s="637"/>
      <c r="AE6" s="637"/>
      <c r="AF6" s="637"/>
      <c r="AG6" s="637"/>
      <c r="AH6" s="637"/>
      <c r="AI6" s="637"/>
      <c r="AJ6" s="637"/>
      <c r="AK6" s="637"/>
      <c r="AL6" s="637"/>
      <c r="AM6" s="637"/>
      <c r="AN6" s="637"/>
      <c r="AO6" s="637"/>
      <c r="AP6" s="637"/>
      <c r="AQ6" s="637"/>
      <c r="AR6" s="637"/>
      <c r="AS6" s="637"/>
      <c r="AT6" s="637"/>
      <c r="AU6" s="637"/>
      <c r="AV6" s="637"/>
      <c r="AW6" s="566" t="s">
        <v>4</v>
      </c>
      <c r="AX6" s="567"/>
      <c r="AY6" s="570" t="str">
        <f>IF(入力シート!AO4="","",入力シート!AO4)</f>
        <v/>
      </c>
      <c r="AZ6" s="571"/>
      <c r="BA6" s="571"/>
      <c r="BB6" s="571"/>
      <c r="BC6" s="571"/>
      <c r="BD6" s="571"/>
      <c r="BE6" s="572"/>
      <c r="BF6" s="137">
        <f ca="1">IF(入力シート!S1="",TEXT(DATE(YEAR(TODAY()-151),4,1),"e")*1,入力シート!S1)</f>
        <v>6</v>
      </c>
      <c r="BG6" s="476" t="s">
        <v>5</v>
      </c>
      <c r="BH6" s="477"/>
      <c r="BI6" s="478"/>
      <c r="BJ6" s="528" t="str">
        <f>IF(入力シート!I4="","入力してください",入力シート!I4)</f>
        <v>入力してください</v>
      </c>
      <c r="BK6" s="528"/>
      <c r="BL6" s="528"/>
      <c r="BM6" s="529"/>
    </row>
    <row r="7" spans="2:66" ht="13.5" customHeight="1">
      <c r="B7" s="670"/>
      <c r="C7" s="41"/>
      <c r="D7" s="138"/>
      <c r="E7" s="47"/>
      <c r="F7" s="47"/>
      <c r="G7" s="47"/>
      <c r="H7" s="47"/>
      <c r="I7" s="47"/>
      <c r="J7" s="47"/>
      <c r="K7" s="47"/>
      <c r="L7" s="47"/>
      <c r="M7" s="47"/>
      <c r="N7" s="48"/>
      <c r="O7" s="643"/>
      <c r="P7" s="646"/>
      <c r="Q7" s="631"/>
      <c r="R7" s="632"/>
      <c r="S7" s="632"/>
      <c r="T7" s="638"/>
      <c r="U7" s="638"/>
      <c r="V7" s="638"/>
      <c r="W7" s="638"/>
      <c r="X7" s="638"/>
      <c r="Y7" s="638"/>
      <c r="Z7" s="638"/>
      <c r="AA7" s="638"/>
      <c r="AB7" s="638"/>
      <c r="AC7" s="638"/>
      <c r="AD7" s="638"/>
      <c r="AE7" s="638"/>
      <c r="AF7" s="638"/>
      <c r="AG7" s="638"/>
      <c r="AH7" s="638"/>
      <c r="AI7" s="638"/>
      <c r="AJ7" s="638"/>
      <c r="AK7" s="638"/>
      <c r="AL7" s="638"/>
      <c r="AM7" s="638"/>
      <c r="AN7" s="638"/>
      <c r="AO7" s="638"/>
      <c r="AP7" s="638"/>
      <c r="AQ7" s="638"/>
      <c r="AR7" s="638"/>
      <c r="AS7" s="638"/>
      <c r="AT7" s="638"/>
      <c r="AU7" s="638"/>
      <c r="AV7" s="638"/>
      <c r="AW7" s="568"/>
      <c r="AX7" s="532"/>
      <c r="AY7" s="573"/>
      <c r="AZ7" s="574"/>
      <c r="BA7" s="574"/>
      <c r="BB7" s="574"/>
      <c r="BC7" s="574"/>
      <c r="BD7" s="574"/>
      <c r="BE7" s="575"/>
      <c r="BF7" s="532" t="s">
        <v>6</v>
      </c>
      <c r="BG7" s="479"/>
      <c r="BH7" s="480"/>
      <c r="BI7" s="481"/>
      <c r="BJ7" s="530"/>
      <c r="BK7" s="530"/>
      <c r="BL7" s="530"/>
      <c r="BM7" s="531"/>
    </row>
    <row r="8" spans="2:66" ht="13.5" customHeight="1">
      <c r="B8" s="670"/>
      <c r="C8" s="41"/>
      <c r="D8" s="138"/>
      <c r="E8" s="627" t="str">
        <f>"(あて先)   "&amp;入力シート!V2&amp;"長"</f>
        <v>(あて先)   京都市長</v>
      </c>
      <c r="F8" s="627"/>
      <c r="G8" s="627"/>
      <c r="H8" s="627"/>
      <c r="I8" s="627"/>
      <c r="J8" s="627"/>
      <c r="K8" s="627"/>
      <c r="L8" s="627"/>
      <c r="M8" s="627"/>
      <c r="N8" s="628"/>
      <c r="O8" s="643"/>
      <c r="P8" s="646"/>
      <c r="Q8" s="631"/>
      <c r="R8" s="632"/>
      <c r="S8" s="632"/>
      <c r="T8" s="638"/>
      <c r="U8" s="638"/>
      <c r="V8" s="638"/>
      <c r="W8" s="638"/>
      <c r="X8" s="638"/>
      <c r="Y8" s="638"/>
      <c r="Z8" s="638"/>
      <c r="AA8" s="638"/>
      <c r="AB8" s="638"/>
      <c r="AC8" s="638"/>
      <c r="AD8" s="638"/>
      <c r="AE8" s="638"/>
      <c r="AF8" s="638"/>
      <c r="AG8" s="638"/>
      <c r="AH8" s="638"/>
      <c r="AI8" s="638"/>
      <c r="AJ8" s="638"/>
      <c r="AK8" s="638"/>
      <c r="AL8" s="638"/>
      <c r="AM8" s="638"/>
      <c r="AN8" s="638"/>
      <c r="AO8" s="638"/>
      <c r="AP8" s="638"/>
      <c r="AQ8" s="638"/>
      <c r="AR8" s="638"/>
      <c r="AS8" s="638"/>
      <c r="AT8" s="638"/>
      <c r="AU8" s="638"/>
      <c r="AV8" s="638"/>
      <c r="AW8" s="568"/>
      <c r="AX8" s="532"/>
      <c r="AY8" s="562" t="s">
        <v>110</v>
      </c>
      <c r="AZ8" s="563"/>
      <c r="BA8" s="49"/>
      <c r="BB8" s="49"/>
      <c r="BC8" s="49"/>
      <c r="BD8" s="49"/>
      <c r="BE8" s="50"/>
      <c r="BF8" s="532"/>
      <c r="BG8" s="482" t="s">
        <v>7</v>
      </c>
      <c r="BH8" s="483"/>
      <c r="BI8" s="484"/>
      <c r="BJ8" s="534" t="str">
        <f>IF(入力シート!B9="",IF(LEFT(入力シート!G1)="給","","入力してください"),入力シート!B9)</f>
        <v>入力してください</v>
      </c>
      <c r="BK8" s="534"/>
      <c r="BL8" s="534"/>
      <c r="BM8" s="535"/>
    </row>
    <row r="9" spans="2:66" ht="4.5" customHeight="1">
      <c r="B9" s="670"/>
      <c r="C9" s="41"/>
      <c r="D9" s="138"/>
      <c r="E9" s="627"/>
      <c r="F9" s="627"/>
      <c r="G9" s="627"/>
      <c r="H9" s="627"/>
      <c r="I9" s="627"/>
      <c r="J9" s="627"/>
      <c r="K9" s="627"/>
      <c r="L9" s="627"/>
      <c r="M9" s="627"/>
      <c r="N9" s="628"/>
      <c r="O9" s="643"/>
      <c r="P9" s="646"/>
      <c r="Q9" s="633" t="s">
        <v>8</v>
      </c>
      <c r="R9" s="634"/>
      <c r="S9" s="634"/>
      <c r="T9" s="648" t="str">
        <f>IF(入力シート!I6="","入力してください",入力シート!I6)</f>
        <v>入力してください</v>
      </c>
      <c r="U9" s="648"/>
      <c r="V9" s="648"/>
      <c r="W9" s="648"/>
      <c r="X9" s="648"/>
      <c r="Y9" s="648"/>
      <c r="Z9" s="648"/>
      <c r="AA9" s="648"/>
      <c r="AB9" s="648"/>
      <c r="AC9" s="648"/>
      <c r="AD9" s="648"/>
      <c r="AE9" s="648"/>
      <c r="AF9" s="648"/>
      <c r="AG9" s="648"/>
      <c r="AH9" s="648"/>
      <c r="AI9" s="648"/>
      <c r="AJ9" s="648"/>
      <c r="AK9" s="648"/>
      <c r="AL9" s="648"/>
      <c r="AM9" s="648"/>
      <c r="AN9" s="648"/>
      <c r="AO9" s="648"/>
      <c r="AP9" s="648"/>
      <c r="AQ9" s="648"/>
      <c r="AR9" s="648"/>
      <c r="AS9" s="648"/>
      <c r="AT9" s="648"/>
      <c r="AU9" s="648"/>
      <c r="AV9" s="649"/>
      <c r="AW9" s="568"/>
      <c r="AX9" s="532"/>
      <c r="AY9" s="573" t="str">
        <f>IF(入力シート!AO5="","入力してください",入力シート!AO5)</f>
        <v>入力してください</v>
      </c>
      <c r="AZ9" s="574"/>
      <c r="BA9" s="574"/>
      <c r="BB9" s="574"/>
      <c r="BC9" s="574"/>
      <c r="BD9" s="574"/>
      <c r="BE9" s="575"/>
      <c r="BF9" s="538"/>
      <c r="BG9" s="485"/>
      <c r="BH9" s="486"/>
      <c r="BI9" s="487"/>
      <c r="BJ9" s="539"/>
      <c r="BK9" s="539"/>
      <c r="BL9" s="539"/>
      <c r="BM9" s="540"/>
    </row>
    <row r="10" spans="2:66" ht="13.5" customHeight="1">
      <c r="B10" s="670"/>
      <c r="C10" s="41"/>
      <c r="D10" s="138"/>
      <c r="E10" s="627"/>
      <c r="F10" s="627"/>
      <c r="G10" s="627"/>
      <c r="H10" s="627"/>
      <c r="I10" s="627"/>
      <c r="J10" s="627"/>
      <c r="K10" s="627"/>
      <c r="L10" s="627"/>
      <c r="M10" s="627"/>
      <c r="N10" s="628"/>
      <c r="O10" s="643"/>
      <c r="P10" s="646"/>
      <c r="Q10" s="631"/>
      <c r="R10" s="632"/>
      <c r="S10" s="632"/>
      <c r="T10" s="638"/>
      <c r="U10" s="638"/>
      <c r="V10" s="638"/>
      <c r="W10" s="638"/>
      <c r="X10" s="638"/>
      <c r="Y10" s="638"/>
      <c r="Z10" s="638"/>
      <c r="AA10" s="638"/>
      <c r="AB10" s="638"/>
      <c r="AC10" s="638"/>
      <c r="AD10" s="638"/>
      <c r="AE10" s="638"/>
      <c r="AF10" s="638"/>
      <c r="AG10" s="638"/>
      <c r="AH10" s="638"/>
      <c r="AI10" s="638"/>
      <c r="AJ10" s="638"/>
      <c r="AK10" s="638"/>
      <c r="AL10" s="638"/>
      <c r="AM10" s="638"/>
      <c r="AN10" s="638"/>
      <c r="AO10" s="638"/>
      <c r="AP10" s="638"/>
      <c r="AQ10" s="638"/>
      <c r="AR10" s="638"/>
      <c r="AS10" s="638"/>
      <c r="AT10" s="638"/>
      <c r="AU10" s="638"/>
      <c r="AV10" s="650"/>
      <c r="AW10" s="568"/>
      <c r="AX10" s="532"/>
      <c r="AY10" s="573"/>
      <c r="AZ10" s="574"/>
      <c r="BA10" s="574"/>
      <c r="BB10" s="574"/>
      <c r="BC10" s="574"/>
      <c r="BD10" s="574"/>
      <c r="BE10" s="575"/>
      <c r="BF10" s="51">
        <f ca="1">IF(OR(BF6=31,BF6="元"),2,BF6+1)</f>
        <v>7</v>
      </c>
      <c r="BG10" s="488" t="s">
        <v>5</v>
      </c>
      <c r="BH10" s="489"/>
      <c r="BI10" s="490"/>
      <c r="BJ10" s="530"/>
      <c r="BK10" s="530"/>
      <c r="BL10" s="530"/>
      <c r="BM10" s="531"/>
      <c r="BN10" s="52"/>
    </row>
    <row r="11" spans="2:66" ht="13.5" customHeight="1">
      <c r="B11" s="670"/>
      <c r="C11" s="41"/>
      <c r="D11" s="138"/>
      <c r="E11" s="625" t="str">
        <f ca="1">IF(入力シート!D2,TEXT(TODAY(),"gggge年m月d日"),入力シート!G2&amp;IF(入力シート!I2="","　　",入力シート!I2)&amp;入力シート!K2&amp;IF(入力シート!L2="","　　",入力シート!L2)&amp;入力シート!N2&amp;IF(入力シート!O2="","　　",入力シート!O2)&amp;入力シート!Q2)&amp;"　提出"</f>
        <v>令和　　年　　月　　日　提出</v>
      </c>
      <c r="F11" s="625"/>
      <c r="G11" s="625"/>
      <c r="H11" s="625"/>
      <c r="I11" s="625"/>
      <c r="J11" s="625"/>
      <c r="K11" s="625"/>
      <c r="L11" s="625"/>
      <c r="M11" s="625"/>
      <c r="N11" s="626"/>
      <c r="O11" s="643"/>
      <c r="P11" s="646"/>
      <c r="Q11" s="631"/>
      <c r="R11" s="632"/>
      <c r="S11" s="632"/>
      <c r="T11" s="638"/>
      <c r="U11" s="638"/>
      <c r="V11" s="638"/>
      <c r="W11" s="638"/>
      <c r="X11" s="638"/>
      <c r="Y11" s="638"/>
      <c r="Z11" s="638"/>
      <c r="AA11" s="638"/>
      <c r="AB11" s="638"/>
      <c r="AC11" s="638"/>
      <c r="AD11" s="638"/>
      <c r="AE11" s="638"/>
      <c r="AF11" s="638"/>
      <c r="AG11" s="638"/>
      <c r="AH11" s="638"/>
      <c r="AI11" s="638"/>
      <c r="AJ11" s="638"/>
      <c r="AK11" s="638"/>
      <c r="AL11" s="638"/>
      <c r="AM11" s="638"/>
      <c r="AN11" s="638"/>
      <c r="AO11" s="638"/>
      <c r="AP11" s="638"/>
      <c r="AQ11" s="638"/>
      <c r="AR11" s="638"/>
      <c r="AS11" s="638"/>
      <c r="AT11" s="638"/>
      <c r="AU11" s="638"/>
      <c r="AV11" s="650"/>
      <c r="AW11" s="568"/>
      <c r="AX11" s="532"/>
      <c r="AY11" s="562" t="s">
        <v>111</v>
      </c>
      <c r="AZ11" s="563"/>
      <c r="BA11" s="53"/>
      <c r="BB11" s="53"/>
      <c r="BC11" s="53"/>
      <c r="BD11" s="53"/>
      <c r="BE11" s="54"/>
      <c r="BF11" s="532" t="s">
        <v>6</v>
      </c>
      <c r="BG11" s="479"/>
      <c r="BH11" s="480"/>
      <c r="BI11" s="481"/>
      <c r="BJ11" s="530"/>
      <c r="BK11" s="530"/>
      <c r="BL11" s="530"/>
      <c r="BM11" s="531"/>
      <c r="BN11" s="52"/>
    </row>
    <row r="12" spans="2:66" ht="4.5" customHeight="1">
      <c r="B12" s="670"/>
      <c r="C12" s="41"/>
      <c r="D12" s="138"/>
      <c r="E12" s="625"/>
      <c r="F12" s="625"/>
      <c r="G12" s="625"/>
      <c r="H12" s="625"/>
      <c r="I12" s="625"/>
      <c r="J12" s="625"/>
      <c r="K12" s="625"/>
      <c r="L12" s="625"/>
      <c r="M12" s="625"/>
      <c r="N12" s="626"/>
      <c r="O12" s="643"/>
      <c r="P12" s="646"/>
      <c r="Q12" s="635"/>
      <c r="R12" s="636"/>
      <c r="S12" s="636"/>
      <c r="T12" s="651"/>
      <c r="U12" s="651"/>
      <c r="V12" s="651"/>
      <c r="W12" s="651"/>
      <c r="X12" s="651"/>
      <c r="Y12" s="651"/>
      <c r="Z12" s="651"/>
      <c r="AA12" s="651"/>
      <c r="AB12" s="651"/>
      <c r="AC12" s="651"/>
      <c r="AD12" s="651"/>
      <c r="AE12" s="651"/>
      <c r="AF12" s="651"/>
      <c r="AG12" s="651"/>
      <c r="AH12" s="651"/>
      <c r="AI12" s="651"/>
      <c r="AJ12" s="651"/>
      <c r="AK12" s="651"/>
      <c r="AL12" s="651"/>
      <c r="AM12" s="651"/>
      <c r="AN12" s="651"/>
      <c r="AO12" s="651"/>
      <c r="AP12" s="651"/>
      <c r="AQ12" s="651"/>
      <c r="AR12" s="651"/>
      <c r="AS12" s="651"/>
      <c r="AT12" s="651"/>
      <c r="AU12" s="651"/>
      <c r="AV12" s="652"/>
      <c r="AW12" s="568"/>
      <c r="AX12" s="532"/>
      <c r="AY12" s="573" t="str">
        <f>IF(入力シート!AO6="","入力してください",入力シート!AO6)</f>
        <v>入力してください</v>
      </c>
      <c r="AZ12" s="574"/>
      <c r="BA12" s="574"/>
      <c r="BB12" s="574"/>
      <c r="BC12" s="574"/>
      <c r="BD12" s="574"/>
      <c r="BE12" s="575"/>
      <c r="BF12" s="532"/>
      <c r="BG12" s="482" t="s">
        <v>7</v>
      </c>
      <c r="BH12" s="483"/>
      <c r="BI12" s="484"/>
      <c r="BJ12" s="534"/>
      <c r="BK12" s="534"/>
      <c r="BL12" s="534"/>
      <c r="BM12" s="535"/>
      <c r="BN12" s="52"/>
    </row>
    <row r="13" spans="2:66" ht="13.5" customHeight="1" thickBot="1">
      <c r="B13" s="670"/>
      <c r="C13" s="41"/>
      <c r="D13" s="139"/>
      <c r="E13" s="140"/>
      <c r="F13" s="140"/>
      <c r="G13" s="140"/>
      <c r="H13" s="140"/>
      <c r="I13" s="140"/>
      <c r="J13" s="140"/>
      <c r="K13" s="140"/>
      <c r="L13" s="140"/>
      <c r="M13" s="140"/>
      <c r="N13" s="140"/>
      <c r="O13" s="644"/>
      <c r="P13" s="647"/>
      <c r="Q13" s="639" t="s">
        <v>9</v>
      </c>
      <c r="R13" s="640"/>
      <c r="S13" s="640"/>
      <c r="T13" s="640"/>
      <c r="U13" s="640"/>
      <c r="V13" s="640"/>
      <c r="W13" s="640"/>
      <c r="X13" s="640"/>
      <c r="Y13" s="641"/>
      <c r="Z13" s="141" t="str">
        <f>MID(RIGHT("             "&amp;入力シート!$W$4,13),1,1)</f>
        <v xml:space="preserve"> </v>
      </c>
      <c r="AA13" s="564" t="str">
        <f>MID(RIGHT("             "&amp;入力シート!$W$4,13),2,1)</f>
        <v xml:space="preserve"> </v>
      </c>
      <c r="AB13" s="565"/>
      <c r="AC13" s="541" t="str">
        <f>MID(RIGHT("             "&amp;入力シート!$W$4,13),3,1)</f>
        <v xml:space="preserve"> </v>
      </c>
      <c r="AD13" s="565"/>
      <c r="AE13" s="141" t="str">
        <f>MID(RIGHT("             "&amp;入力シート!$W$4,13),4,1)</f>
        <v xml:space="preserve"> </v>
      </c>
      <c r="AF13" s="541" t="str">
        <f>MID(RIGHT("             "&amp;入力シート!$W$4,13),5,1)</f>
        <v xml:space="preserve"> </v>
      </c>
      <c r="AG13" s="542"/>
      <c r="AH13" s="564" t="str">
        <f>MID(RIGHT("             "&amp;入力シート!$W$4,13),6,1)</f>
        <v xml:space="preserve"> </v>
      </c>
      <c r="AI13" s="565"/>
      <c r="AJ13" s="541" t="str">
        <f>MID(RIGHT("             "&amp;入力シート!$W$4,13),7,1)</f>
        <v xml:space="preserve"> </v>
      </c>
      <c r="AK13" s="542"/>
      <c r="AL13" s="541" t="str">
        <f>MID(RIGHT("             "&amp;入力シート!$W$4,13),8,1)</f>
        <v xml:space="preserve"> </v>
      </c>
      <c r="AM13" s="542"/>
      <c r="AN13" s="541" t="str">
        <f>MID(RIGHT("             "&amp;入力シート!$W$4,13),9,1)</f>
        <v xml:space="preserve"> </v>
      </c>
      <c r="AO13" s="542"/>
      <c r="AP13" s="564" t="str">
        <f>MID(RIGHT("             "&amp;入力シート!$W$4,13),10,1)</f>
        <v xml:space="preserve"> </v>
      </c>
      <c r="AQ13" s="542"/>
      <c r="AR13" s="541" t="str">
        <f>MID(RIGHT("             "&amp;入力シート!$W$4,13),11,1)</f>
        <v xml:space="preserve"> </v>
      </c>
      <c r="AS13" s="542"/>
      <c r="AT13" s="541" t="str">
        <f>MID(RIGHT("             "&amp;入力シート!$W$4,13),12,1)</f>
        <v xml:space="preserve"> </v>
      </c>
      <c r="AU13" s="542"/>
      <c r="AV13" s="141" t="str">
        <f>MID(RIGHT("             "&amp;入力シート!$W$4,13),13,1)</f>
        <v xml:space="preserve"> </v>
      </c>
      <c r="AW13" s="569"/>
      <c r="AX13" s="533"/>
      <c r="AY13" s="576"/>
      <c r="AZ13" s="577"/>
      <c r="BA13" s="577"/>
      <c r="BB13" s="577"/>
      <c r="BC13" s="577"/>
      <c r="BD13" s="577"/>
      <c r="BE13" s="578"/>
      <c r="BF13" s="533"/>
      <c r="BG13" s="491"/>
      <c r="BH13" s="492"/>
      <c r="BI13" s="493"/>
      <c r="BJ13" s="536"/>
      <c r="BK13" s="536"/>
      <c r="BL13" s="536"/>
      <c r="BM13" s="537"/>
      <c r="BN13" s="52"/>
    </row>
    <row r="14" spans="2:66" ht="13.5" customHeight="1" thickTop="1" thickBot="1">
      <c r="B14" s="670"/>
      <c r="C14" s="41"/>
      <c r="D14" s="46"/>
      <c r="E14" s="46"/>
      <c r="F14" s="46"/>
      <c r="G14" s="46"/>
      <c r="H14" s="46"/>
      <c r="I14" s="46"/>
      <c r="J14" s="46"/>
      <c r="K14" s="46"/>
      <c r="L14" s="46"/>
      <c r="M14" s="46"/>
      <c r="N14" s="46"/>
      <c r="O14" s="46"/>
      <c r="P14" s="55"/>
      <c r="Q14" s="56"/>
      <c r="R14" s="56"/>
      <c r="S14" s="56"/>
      <c r="T14" s="56"/>
      <c r="U14" s="56"/>
      <c r="V14" s="56"/>
      <c r="W14" s="56"/>
      <c r="X14" s="56"/>
      <c r="Y14" s="56"/>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8"/>
      <c r="AX14" s="58"/>
      <c r="AY14" s="59"/>
      <c r="AZ14" s="59"/>
      <c r="BA14" s="59"/>
      <c r="BB14" s="59"/>
      <c r="BC14" s="59"/>
      <c r="BD14" s="59"/>
      <c r="BE14" s="59"/>
      <c r="BF14" s="58"/>
      <c r="BG14" s="56"/>
      <c r="BH14" s="112"/>
      <c r="BI14" s="112"/>
      <c r="BJ14" s="56"/>
      <c r="BK14" s="56"/>
      <c r="BL14" s="56"/>
      <c r="BM14" s="56"/>
      <c r="BN14" s="52"/>
    </row>
    <row r="15" spans="2:66" ht="13.5" customHeight="1" thickTop="1">
      <c r="B15" s="670"/>
      <c r="C15" s="41"/>
      <c r="D15" s="124"/>
      <c r="E15" s="612" t="s">
        <v>10</v>
      </c>
      <c r="F15" s="613"/>
      <c r="G15" s="613"/>
      <c r="H15" s="613"/>
      <c r="I15" s="619" t="str">
        <f>IF(入力シート!J8="","入力してください",入力シート!J8)</f>
        <v>入力してください</v>
      </c>
      <c r="J15" s="620"/>
      <c r="K15" s="620"/>
      <c r="L15" s="620"/>
      <c r="M15" s="620"/>
      <c r="N15" s="620"/>
      <c r="O15" s="620"/>
      <c r="P15" s="620"/>
      <c r="Q15" s="620"/>
      <c r="R15" s="620"/>
      <c r="S15" s="620"/>
      <c r="T15" s="589" t="s">
        <v>11</v>
      </c>
      <c r="U15" s="583" t="str">
        <f>IF(入力シート!AI8="","",入力シート!AI8)</f>
        <v/>
      </c>
      <c r="V15" s="584"/>
      <c r="W15" s="584"/>
      <c r="X15" s="584"/>
      <c r="Y15" s="461" t="s">
        <v>12</v>
      </c>
      <c r="Z15" s="462"/>
      <c r="AA15" s="462"/>
      <c r="AB15" s="462"/>
      <c r="AC15" s="462"/>
      <c r="AD15" s="462"/>
      <c r="AE15" s="462"/>
      <c r="AF15" s="602"/>
      <c r="AG15" s="461" t="s">
        <v>13</v>
      </c>
      <c r="AH15" s="462"/>
      <c r="AI15" s="462"/>
      <c r="AJ15" s="462"/>
      <c r="AK15" s="462"/>
      <c r="AL15" s="462"/>
      <c r="AM15" s="462"/>
      <c r="AN15" s="462"/>
      <c r="AO15" s="461" t="s">
        <v>14</v>
      </c>
      <c r="AP15" s="462"/>
      <c r="AQ15" s="462"/>
      <c r="AR15" s="462"/>
      <c r="AS15" s="462"/>
      <c r="AT15" s="462"/>
      <c r="AU15" s="462"/>
      <c r="AV15" s="462"/>
      <c r="AW15" s="606" t="s">
        <v>15</v>
      </c>
      <c r="AX15" s="503"/>
      <c r="AY15" s="503"/>
      <c r="AZ15" s="503"/>
      <c r="BA15" s="504"/>
      <c r="BB15" s="502" t="s">
        <v>168</v>
      </c>
      <c r="BC15" s="503"/>
      <c r="BD15" s="503"/>
      <c r="BE15" s="503"/>
      <c r="BF15" s="503"/>
      <c r="BG15" s="504"/>
      <c r="BH15" s="461" t="s">
        <v>16</v>
      </c>
      <c r="BI15" s="462"/>
      <c r="BJ15" s="462"/>
      <c r="BK15" s="462"/>
      <c r="BL15" s="462"/>
      <c r="BM15" s="463"/>
      <c r="BN15" s="52"/>
    </row>
    <row r="16" spans="2:66" ht="36" customHeight="1">
      <c r="B16" s="670"/>
      <c r="C16" s="41"/>
      <c r="D16" s="680" t="s">
        <v>17</v>
      </c>
      <c r="E16" s="482" t="s">
        <v>18</v>
      </c>
      <c r="F16" s="483"/>
      <c r="G16" s="483"/>
      <c r="H16" s="484"/>
      <c r="I16" s="591" t="str">
        <f>IF(入力シート!J9="","入力してください",入力シート!J9)</f>
        <v>入力してください</v>
      </c>
      <c r="J16" s="592"/>
      <c r="K16" s="592"/>
      <c r="L16" s="592"/>
      <c r="M16" s="592"/>
      <c r="N16" s="592"/>
      <c r="O16" s="592"/>
      <c r="P16" s="592"/>
      <c r="Q16" s="592"/>
      <c r="R16" s="592"/>
      <c r="S16" s="593"/>
      <c r="T16" s="590"/>
      <c r="U16" s="666" t="str">
        <f>IF(入力シート!AI9="","",入力シート!AI9)</f>
        <v/>
      </c>
      <c r="V16" s="667"/>
      <c r="W16" s="667"/>
      <c r="X16" s="668"/>
      <c r="Y16" s="603"/>
      <c r="Z16" s="604"/>
      <c r="AA16" s="604"/>
      <c r="AB16" s="604"/>
      <c r="AC16" s="604"/>
      <c r="AD16" s="604"/>
      <c r="AE16" s="604"/>
      <c r="AF16" s="605"/>
      <c r="AG16" s="603"/>
      <c r="AH16" s="604"/>
      <c r="AI16" s="604"/>
      <c r="AJ16" s="604"/>
      <c r="AK16" s="604"/>
      <c r="AL16" s="604"/>
      <c r="AM16" s="604"/>
      <c r="AN16" s="604"/>
      <c r="AO16" s="603"/>
      <c r="AP16" s="604"/>
      <c r="AQ16" s="604"/>
      <c r="AR16" s="604"/>
      <c r="AS16" s="604"/>
      <c r="AT16" s="604"/>
      <c r="AU16" s="604"/>
      <c r="AV16" s="604"/>
      <c r="AW16" s="607"/>
      <c r="AX16" s="608"/>
      <c r="AY16" s="608"/>
      <c r="AZ16" s="608"/>
      <c r="BA16" s="609"/>
      <c r="BB16" s="505"/>
      <c r="BC16" s="506"/>
      <c r="BD16" s="506"/>
      <c r="BE16" s="506"/>
      <c r="BF16" s="506"/>
      <c r="BG16" s="507"/>
      <c r="BH16" s="464"/>
      <c r="BI16" s="465"/>
      <c r="BJ16" s="465"/>
      <c r="BK16" s="465"/>
      <c r="BL16" s="465"/>
      <c r="BM16" s="466"/>
      <c r="BN16" s="52"/>
    </row>
    <row r="17" spans="2:65" ht="9" customHeight="1">
      <c r="B17" s="670"/>
      <c r="C17" s="41"/>
      <c r="D17" s="680"/>
      <c r="E17" s="482" t="s">
        <v>21</v>
      </c>
      <c r="F17" s="483"/>
      <c r="G17" s="483"/>
      <c r="H17" s="484"/>
      <c r="I17" s="594" t="str">
        <f>IF(AND(入力シート!AT8&gt;0,入力シート!AW8&gt;0,入力シート!AZ8&gt;0),入力シート!AR8&amp;入力シート!AT8&amp;入力シート!AV8&amp;入力シート!AW8&amp;入力シート!AY8&amp;入力シート!AZ8&amp;入力シート!BB8,"入力してください")</f>
        <v>入力してください</v>
      </c>
      <c r="J17" s="595"/>
      <c r="K17" s="595"/>
      <c r="L17" s="595"/>
      <c r="M17" s="595"/>
      <c r="N17" s="595"/>
      <c r="O17" s="595"/>
      <c r="P17" s="595"/>
      <c r="Q17" s="595"/>
      <c r="R17" s="595"/>
      <c r="S17" s="595"/>
      <c r="T17" s="595"/>
      <c r="U17" s="595"/>
      <c r="V17" s="595"/>
      <c r="W17" s="595"/>
      <c r="X17" s="596"/>
      <c r="Y17" s="661" t="s">
        <v>19</v>
      </c>
      <c r="Z17" s="553"/>
      <c r="AA17" s="553"/>
      <c r="AB17" s="553"/>
      <c r="AC17" s="553"/>
      <c r="AD17" s="553"/>
      <c r="AE17" s="553"/>
      <c r="AF17" s="662"/>
      <c r="AG17" s="60"/>
      <c r="AH17" s="61"/>
      <c r="AI17" s="61"/>
      <c r="AJ17" s="61"/>
      <c r="AK17" s="61"/>
      <c r="AL17" s="61"/>
      <c r="AM17" s="61"/>
      <c r="AN17" s="61"/>
      <c r="AO17" s="60"/>
      <c r="AP17" s="61"/>
      <c r="AQ17" s="61"/>
      <c r="AR17" s="61"/>
      <c r="AS17" s="61"/>
      <c r="AT17" s="61"/>
      <c r="AU17" s="61"/>
      <c r="AV17" s="61"/>
      <c r="AW17" s="62" t="s">
        <v>20</v>
      </c>
      <c r="AX17" s="63"/>
      <c r="AY17" s="63"/>
      <c r="AZ17" s="63"/>
      <c r="BA17" s="64"/>
      <c r="BB17" s="63"/>
      <c r="BC17" s="63"/>
      <c r="BD17" s="473" t="s">
        <v>165</v>
      </c>
      <c r="BE17" s="508" t="s">
        <v>179</v>
      </c>
      <c r="BF17" s="508"/>
      <c r="BG17" s="509"/>
      <c r="BH17" s="142"/>
      <c r="BI17" s="143"/>
      <c r="BJ17" s="143"/>
      <c r="BK17" s="473" t="s">
        <v>165</v>
      </c>
      <c r="BL17" s="467" t="s">
        <v>166</v>
      </c>
      <c r="BM17" s="468"/>
    </row>
    <row r="18" spans="2:65" ht="13.5" customHeight="1" thickBot="1">
      <c r="B18" s="670"/>
      <c r="C18" s="41"/>
      <c r="D18" s="680"/>
      <c r="E18" s="544"/>
      <c r="F18" s="545"/>
      <c r="G18" s="545"/>
      <c r="H18" s="675"/>
      <c r="I18" s="597"/>
      <c r="J18" s="598"/>
      <c r="K18" s="598"/>
      <c r="L18" s="598"/>
      <c r="M18" s="598"/>
      <c r="N18" s="598"/>
      <c r="O18" s="598"/>
      <c r="P18" s="598"/>
      <c r="Q18" s="598"/>
      <c r="R18" s="598"/>
      <c r="S18" s="598"/>
      <c r="T18" s="598"/>
      <c r="U18" s="598"/>
      <c r="V18" s="598"/>
      <c r="W18" s="598"/>
      <c r="X18" s="599"/>
      <c r="Y18" s="663"/>
      <c r="Z18" s="664"/>
      <c r="AA18" s="664"/>
      <c r="AB18" s="664"/>
      <c r="AC18" s="664"/>
      <c r="AD18" s="664"/>
      <c r="AE18" s="664"/>
      <c r="AF18" s="665"/>
      <c r="AG18" s="65"/>
      <c r="AH18" s="586" t="str">
        <f>IF(SUM(AG24)=0,"",入力シート!G14)</f>
        <v/>
      </c>
      <c r="AI18" s="586"/>
      <c r="AJ18" s="586"/>
      <c r="AK18" s="587" t="s">
        <v>112</v>
      </c>
      <c r="AL18" s="587"/>
      <c r="AM18" s="587"/>
      <c r="AN18" s="588"/>
      <c r="AO18" s="65"/>
      <c r="AP18" s="66"/>
      <c r="AQ18" s="586" t="str">
        <f>IF(("0"&amp;AO24)*1=0,"",IF(入力シート!U15=0,入力シート!G14,MOD(入力シート!O13,12)+1))</f>
        <v/>
      </c>
      <c r="AR18" s="586"/>
      <c r="AS18" s="586"/>
      <c r="AT18" s="587" t="s">
        <v>112</v>
      </c>
      <c r="AU18" s="587"/>
      <c r="AV18" s="588"/>
      <c r="AW18" s="67"/>
      <c r="AX18" s="68"/>
      <c r="AY18" s="68"/>
      <c r="AZ18" s="68"/>
      <c r="BA18" s="69"/>
      <c r="BB18" s="68"/>
      <c r="BC18" s="151" t="s">
        <v>167</v>
      </c>
      <c r="BD18" s="474"/>
      <c r="BE18" s="510"/>
      <c r="BF18" s="510"/>
      <c r="BG18" s="511"/>
      <c r="BH18" s="144"/>
      <c r="BI18" s="501" t="s">
        <v>167</v>
      </c>
      <c r="BJ18" s="501"/>
      <c r="BK18" s="474"/>
      <c r="BL18" s="469"/>
      <c r="BM18" s="470"/>
    </row>
    <row r="19" spans="2:65" ht="4.5" customHeight="1">
      <c r="B19" s="670"/>
      <c r="C19" s="41"/>
      <c r="D19" s="680"/>
      <c r="E19" s="482" t="s">
        <v>22</v>
      </c>
      <c r="F19" s="483"/>
      <c r="G19" s="483"/>
      <c r="H19" s="483"/>
      <c r="I19" s="546" t="str">
        <f>IF(入力シート!$AR$9="","",MID(RIGHT("000000000000"&amp;入力シート!$AR$9,12),1,1))</f>
        <v/>
      </c>
      <c r="J19" s="546" t="str">
        <f>IF(入力シート!$AR$9="","",MID(RIGHT("000000000000"&amp;入力シート!$AR$9,12),2,1))</f>
        <v/>
      </c>
      <c r="K19" s="546" t="str">
        <f>IF(入力シート!$AR$9="","",MID(RIGHT("000000000000"&amp;入力シート!$AR$9,12),3,1))</f>
        <v/>
      </c>
      <c r="L19" s="546" t="str">
        <f>IF(入力シート!$AR$9="","",MID(RIGHT("000000000000"&amp;入力シート!$AR$9,12),4,1))</f>
        <v/>
      </c>
      <c r="M19" s="615" t="str">
        <f>IF(入力シート!$AR$9="","",MID(RIGHT("000000000000"&amp;入力シート!$AR$9,12),5,1))</f>
        <v/>
      </c>
      <c r="N19" s="546" t="str">
        <f>IF(入力シート!$AR$9="","",MID(RIGHT("000000000000"&amp;入力シート!$AR$9,12),6,1))</f>
        <v/>
      </c>
      <c r="O19" s="676" t="str">
        <f>IF(入力シート!$AR$9="","",MID(RIGHT("000000000000"&amp;入力シート!$AR$9,12),7,1))</f>
        <v/>
      </c>
      <c r="P19" s="676"/>
      <c r="Q19" s="676" t="str">
        <f>IF(入力シート!$AR$9="","",MID(RIGHT("000000000000"&amp;入力シート!$AR$9,12),8,1))</f>
        <v/>
      </c>
      <c r="R19" s="678"/>
      <c r="S19" s="600" t="str">
        <f>IF(入力シート!$AR$9="","",MID(RIGHT("000000000000"&amp;入力シート!$AR$9,12),9,1))</f>
        <v/>
      </c>
      <c r="T19" s="600"/>
      <c r="U19" s="546" t="str">
        <f>IF(入力シート!$AR$9="","",MID(RIGHT("000000000000"&amp;入力シート!$AR$9,12),10,1))</f>
        <v/>
      </c>
      <c r="V19" s="546" t="str">
        <f>IF(入力シート!$AR$9="","",MID(RIGHT("000000000000"&amp;入力シート!$AR$9,12),11,1))</f>
        <v/>
      </c>
      <c r="W19" s="546" t="str">
        <f>IF(入力シート!$AR$9="","",MID(RIGHT("000000000000"&amp;入力シート!$AR$9,12),12,1))</f>
        <v/>
      </c>
      <c r="X19" s="600"/>
      <c r="Y19" s="108"/>
      <c r="Z19" s="109"/>
      <c r="AA19" s="109"/>
      <c r="AB19" s="109"/>
      <c r="AC19" s="109"/>
      <c r="AD19" s="109"/>
      <c r="AE19" s="109"/>
      <c r="AF19" s="110"/>
      <c r="AG19" s="65"/>
      <c r="AH19" s="586"/>
      <c r="AI19" s="586"/>
      <c r="AJ19" s="586"/>
      <c r="AK19" s="587"/>
      <c r="AL19" s="587"/>
      <c r="AM19" s="587"/>
      <c r="AN19" s="588"/>
      <c r="AO19" s="65"/>
      <c r="AP19" s="66"/>
      <c r="AQ19" s="586"/>
      <c r="AR19" s="586"/>
      <c r="AS19" s="586"/>
      <c r="AT19" s="587"/>
      <c r="AU19" s="587"/>
      <c r="AV19" s="588"/>
      <c r="AW19" s="67"/>
      <c r="AX19" s="68"/>
      <c r="AY19" s="123"/>
      <c r="AZ19" s="111"/>
      <c r="BA19" s="69"/>
      <c r="BB19" s="68"/>
      <c r="BC19" s="514" t="str">
        <f>IF(OR(入力シート!AE14="",LEFT(入力シート!AE14,1)="▼"),"入力してください",LEFT(入力シート!AE14,1))</f>
        <v>入力してください</v>
      </c>
      <c r="BD19" s="474"/>
      <c r="BE19" s="510"/>
      <c r="BF19" s="510"/>
      <c r="BG19" s="511"/>
      <c r="BH19" s="144"/>
      <c r="BI19" s="495" t="str">
        <f>IF(OR(入力シート!AE16="",LEFT(入力シート!AE16,1)="▼"),"入力してください",LEFT(入力シート!AE16,1))</f>
        <v>入力してください</v>
      </c>
      <c r="BJ19" s="496"/>
      <c r="BK19" s="474"/>
      <c r="BL19" s="469"/>
      <c r="BM19" s="470"/>
    </row>
    <row r="20" spans="2:65" ht="9" customHeight="1">
      <c r="B20" s="670"/>
      <c r="C20" s="41"/>
      <c r="D20" s="680"/>
      <c r="E20" s="544"/>
      <c r="F20" s="545"/>
      <c r="G20" s="545"/>
      <c r="H20" s="545"/>
      <c r="I20" s="547"/>
      <c r="J20" s="547"/>
      <c r="K20" s="547"/>
      <c r="L20" s="547"/>
      <c r="M20" s="616"/>
      <c r="N20" s="547"/>
      <c r="O20" s="677"/>
      <c r="P20" s="677"/>
      <c r="Q20" s="677"/>
      <c r="R20" s="679"/>
      <c r="S20" s="601"/>
      <c r="T20" s="601"/>
      <c r="U20" s="547"/>
      <c r="V20" s="547"/>
      <c r="W20" s="547"/>
      <c r="X20" s="601"/>
      <c r="Y20" s="108"/>
      <c r="Z20" s="109"/>
      <c r="AA20" s="109"/>
      <c r="AB20" s="109"/>
      <c r="AC20" s="109"/>
      <c r="AD20" s="109"/>
      <c r="AE20" s="109"/>
      <c r="AF20" s="110"/>
      <c r="AG20" s="65"/>
      <c r="AH20" s="586" t="str">
        <f>IF(SUM(AG24)=0,"",入力シート!O13)</f>
        <v/>
      </c>
      <c r="AI20" s="586"/>
      <c r="AJ20" s="586"/>
      <c r="AK20" s="587" t="s">
        <v>113</v>
      </c>
      <c r="AL20" s="587"/>
      <c r="AM20" s="587"/>
      <c r="AN20" s="588"/>
      <c r="AO20" s="65"/>
      <c r="AP20" s="66"/>
      <c r="AQ20" s="586" t="str">
        <f>IF(("0"&amp;AO24)*1=0,"",5)</f>
        <v/>
      </c>
      <c r="AR20" s="586"/>
      <c r="AS20" s="586"/>
      <c r="AT20" s="587" t="s">
        <v>113</v>
      </c>
      <c r="AU20" s="587"/>
      <c r="AV20" s="588"/>
      <c r="AW20" s="67"/>
      <c r="AX20" s="68"/>
      <c r="AY20" s="585" t="str">
        <f>入力シート!AA14&amp;" 年"</f>
        <v xml:space="preserve"> 年</v>
      </c>
      <c r="AZ20" s="585"/>
      <c r="BA20" s="69"/>
      <c r="BB20" s="68"/>
      <c r="BC20" s="515"/>
      <c r="BD20" s="474"/>
      <c r="BE20" s="510"/>
      <c r="BF20" s="510"/>
      <c r="BG20" s="511"/>
      <c r="BH20" s="144"/>
      <c r="BI20" s="497"/>
      <c r="BJ20" s="498"/>
      <c r="BK20" s="474"/>
      <c r="BL20" s="469"/>
      <c r="BM20" s="470"/>
    </row>
    <row r="21" spans="2:65" ht="4.5" customHeight="1">
      <c r="B21" s="670"/>
      <c r="C21" s="41"/>
      <c r="D21" s="680"/>
      <c r="E21" s="688" t="s">
        <v>23</v>
      </c>
      <c r="F21" s="488" t="s">
        <v>24</v>
      </c>
      <c r="G21" s="489"/>
      <c r="H21" s="489"/>
      <c r="I21" s="653" t="str">
        <f>IF(入力シート!K10="","入力してください",入力シート!K10)</f>
        <v>入力してください</v>
      </c>
      <c r="J21" s="654"/>
      <c r="K21" s="654"/>
      <c r="L21" s="654"/>
      <c r="M21" s="654"/>
      <c r="N21" s="654"/>
      <c r="O21" s="654"/>
      <c r="P21" s="654"/>
      <c r="Q21" s="654"/>
      <c r="R21" s="654"/>
      <c r="S21" s="654"/>
      <c r="T21" s="654"/>
      <c r="U21" s="654"/>
      <c r="V21" s="654"/>
      <c r="W21" s="654"/>
      <c r="X21" s="654"/>
      <c r="Y21" s="70"/>
      <c r="Z21" s="71"/>
      <c r="AA21" s="71"/>
      <c r="AB21" s="71"/>
      <c r="AC21" s="71"/>
      <c r="AD21" s="71"/>
      <c r="AE21" s="71"/>
      <c r="AF21" s="72"/>
      <c r="AG21" s="65"/>
      <c r="AH21" s="586"/>
      <c r="AI21" s="586"/>
      <c r="AJ21" s="586"/>
      <c r="AK21" s="587"/>
      <c r="AL21" s="587"/>
      <c r="AM21" s="587"/>
      <c r="AN21" s="588"/>
      <c r="AO21" s="65"/>
      <c r="AP21" s="66"/>
      <c r="AQ21" s="586"/>
      <c r="AR21" s="586"/>
      <c r="AS21" s="586"/>
      <c r="AT21" s="587"/>
      <c r="AU21" s="587"/>
      <c r="AV21" s="588"/>
      <c r="AW21" s="67"/>
      <c r="AX21" s="68"/>
      <c r="AY21" s="585"/>
      <c r="AZ21" s="585"/>
      <c r="BA21" s="69"/>
      <c r="BB21" s="68"/>
      <c r="BC21" s="515"/>
      <c r="BD21" s="474"/>
      <c r="BE21" s="510"/>
      <c r="BF21" s="510"/>
      <c r="BG21" s="511"/>
      <c r="BH21" s="144"/>
      <c r="BI21" s="497"/>
      <c r="BJ21" s="498"/>
      <c r="BK21" s="474"/>
      <c r="BL21" s="469"/>
      <c r="BM21" s="470"/>
    </row>
    <row r="22" spans="2:65" ht="4.5" customHeight="1">
      <c r="B22" s="670"/>
      <c r="C22" s="41"/>
      <c r="D22" s="680"/>
      <c r="E22" s="689"/>
      <c r="F22" s="556"/>
      <c r="G22" s="691"/>
      <c r="H22" s="691"/>
      <c r="I22" s="655"/>
      <c r="J22" s="656"/>
      <c r="K22" s="656"/>
      <c r="L22" s="656"/>
      <c r="M22" s="656"/>
      <c r="N22" s="656"/>
      <c r="O22" s="656"/>
      <c r="P22" s="656"/>
      <c r="Q22" s="656"/>
      <c r="R22" s="656"/>
      <c r="S22" s="656"/>
      <c r="T22" s="656"/>
      <c r="U22" s="656"/>
      <c r="V22" s="656"/>
      <c r="W22" s="656"/>
      <c r="X22" s="656"/>
      <c r="Y22" s="70"/>
      <c r="Z22" s="71"/>
      <c r="AA22" s="71"/>
      <c r="AB22" s="71"/>
      <c r="AC22" s="71"/>
      <c r="AD22" s="71"/>
      <c r="AE22" s="71"/>
      <c r="AF22" s="72"/>
      <c r="AG22" s="65"/>
      <c r="AH22" s="614"/>
      <c r="AI22" s="614"/>
      <c r="AJ22" s="614"/>
      <c r="AK22" s="617"/>
      <c r="AL22" s="617"/>
      <c r="AM22" s="617"/>
      <c r="AN22" s="618"/>
      <c r="AO22" s="65"/>
      <c r="AP22" s="66"/>
      <c r="AQ22" s="614"/>
      <c r="AR22" s="614"/>
      <c r="AS22" s="614"/>
      <c r="AT22" s="617"/>
      <c r="AU22" s="617"/>
      <c r="AV22" s="618"/>
      <c r="AW22" s="67"/>
      <c r="AX22" s="123"/>
      <c r="AY22" s="585"/>
      <c r="AZ22" s="585"/>
      <c r="BA22" s="69"/>
      <c r="BB22" s="68"/>
      <c r="BC22" s="515"/>
      <c r="BD22" s="474"/>
      <c r="BE22" s="510"/>
      <c r="BF22" s="510"/>
      <c r="BG22" s="511"/>
      <c r="BH22" s="144"/>
      <c r="BI22" s="497"/>
      <c r="BJ22" s="498"/>
      <c r="BK22" s="474"/>
      <c r="BL22" s="469"/>
      <c r="BM22" s="470"/>
    </row>
    <row r="23" spans="2:65" ht="13.5" customHeight="1">
      <c r="B23" s="670"/>
      <c r="C23" s="41"/>
      <c r="D23" s="680"/>
      <c r="E23" s="689"/>
      <c r="F23" s="556"/>
      <c r="G23" s="691"/>
      <c r="H23" s="691"/>
      <c r="I23" s="655"/>
      <c r="J23" s="656"/>
      <c r="K23" s="656"/>
      <c r="L23" s="656"/>
      <c r="M23" s="656"/>
      <c r="N23" s="656"/>
      <c r="O23" s="656"/>
      <c r="P23" s="656"/>
      <c r="Q23" s="656"/>
      <c r="R23" s="656"/>
      <c r="S23" s="656"/>
      <c r="T23" s="656"/>
      <c r="U23" s="656"/>
      <c r="V23" s="656"/>
      <c r="W23" s="656"/>
      <c r="X23" s="656"/>
      <c r="Y23" s="70"/>
      <c r="Z23" s="71"/>
      <c r="AA23" s="71"/>
      <c r="AB23" s="71"/>
      <c r="AC23" s="71"/>
      <c r="AD23" s="71"/>
      <c r="AE23" s="71"/>
      <c r="AF23" s="71"/>
      <c r="AG23" s="552" t="s">
        <v>25</v>
      </c>
      <c r="AH23" s="553"/>
      <c r="AI23" s="553"/>
      <c r="AJ23" s="553"/>
      <c r="AK23" s="553"/>
      <c r="AL23" s="553"/>
      <c r="AM23" s="553"/>
      <c r="AN23" s="554"/>
      <c r="AO23" s="552" t="s">
        <v>25</v>
      </c>
      <c r="AP23" s="553"/>
      <c r="AQ23" s="553"/>
      <c r="AR23" s="553"/>
      <c r="AS23" s="553"/>
      <c r="AT23" s="553"/>
      <c r="AU23" s="553"/>
      <c r="AV23" s="554"/>
      <c r="AW23" s="68"/>
      <c r="AX23" s="123"/>
      <c r="AY23" s="123"/>
      <c r="AZ23" s="123"/>
      <c r="BA23" s="69"/>
      <c r="BB23" s="68"/>
      <c r="BC23" s="515"/>
      <c r="BD23" s="474"/>
      <c r="BE23" s="510"/>
      <c r="BF23" s="510"/>
      <c r="BG23" s="511"/>
      <c r="BH23" s="144"/>
      <c r="BI23" s="497"/>
      <c r="BJ23" s="498"/>
      <c r="BK23" s="474"/>
      <c r="BL23" s="469"/>
      <c r="BM23" s="470"/>
    </row>
    <row r="24" spans="2:65" ht="9" customHeight="1" thickBot="1">
      <c r="B24" s="670"/>
      <c r="C24" s="41"/>
      <c r="D24" s="680"/>
      <c r="E24" s="689"/>
      <c r="F24" s="556"/>
      <c r="G24" s="691"/>
      <c r="H24" s="691"/>
      <c r="I24" s="655"/>
      <c r="J24" s="656"/>
      <c r="K24" s="656"/>
      <c r="L24" s="656"/>
      <c r="M24" s="656"/>
      <c r="N24" s="656"/>
      <c r="O24" s="656"/>
      <c r="P24" s="656"/>
      <c r="Q24" s="656"/>
      <c r="R24" s="656"/>
      <c r="S24" s="656"/>
      <c r="T24" s="656"/>
      <c r="U24" s="656"/>
      <c r="V24" s="656"/>
      <c r="W24" s="656"/>
      <c r="X24" s="656"/>
      <c r="Y24" s="684" t="str">
        <f>IF(入力シート!E13="",IF(R3="","","入力してください"),入力シート!E13)</f>
        <v/>
      </c>
      <c r="Z24" s="682"/>
      <c r="AA24" s="682"/>
      <c r="AB24" s="682"/>
      <c r="AC24" s="682"/>
      <c r="AD24" s="682"/>
      <c r="AE24" s="682"/>
      <c r="AF24" s="682"/>
      <c r="AG24" s="681" t="str">
        <f>IF(Y24="","",IF(入力シート!U13="",入力シート!U15,入力シート!U13))</f>
        <v/>
      </c>
      <c r="AH24" s="682"/>
      <c r="AI24" s="682"/>
      <c r="AJ24" s="682"/>
      <c r="AK24" s="682"/>
      <c r="AL24" s="682"/>
      <c r="AM24" s="682"/>
      <c r="AN24" s="683"/>
      <c r="AO24" s="681" t="str">
        <f>IF(Y24="","",IF(入力シート!U14="",入力シート!U16,入力シート!U14))</f>
        <v/>
      </c>
      <c r="AP24" s="682"/>
      <c r="AQ24" s="682"/>
      <c r="AR24" s="682"/>
      <c r="AS24" s="682"/>
      <c r="AT24" s="682"/>
      <c r="AU24" s="682"/>
      <c r="AV24" s="683"/>
      <c r="AW24" s="68"/>
      <c r="AX24" s="585" t="str">
        <f>入力シート!AA15&amp;"月"&amp;IF(入力シート!AA16="","  ",入力シート!AA16)&amp;"日"</f>
        <v>月  日</v>
      </c>
      <c r="AY24" s="585"/>
      <c r="AZ24" s="585"/>
      <c r="BA24" s="69"/>
      <c r="BB24" s="68"/>
      <c r="BC24" s="516"/>
      <c r="BD24" s="474"/>
      <c r="BE24" s="510"/>
      <c r="BF24" s="510"/>
      <c r="BG24" s="511"/>
      <c r="BH24" s="144"/>
      <c r="BI24" s="499"/>
      <c r="BJ24" s="500"/>
      <c r="BK24" s="474"/>
      <c r="BL24" s="469"/>
      <c r="BM24" s="470"/>
    </row>
    <row r="25" spans="2:65" ht="9" customHeight="1">
      <c r="B25" s="670"/>
      <c r="C25" s="41"/>
      <c r="D25" s="680"/>
      <c r="E25" s="689"/>
      <c r="F25" s="556"/>
      <c r="G25" s="691"/>
      <c r="H25" s="691"/>
      <c r="I25" s="655"/>
      <c r="J25" s="656"/>
      <c r="K25" s="656"/>
      <c r="L25" s="656"/>
      <c r="M25" s="656"/>
      <c r="N25" s="656"/>
      <c r="O25" s="656"/>
      <c r="P25" s="656"/>
      <c r="Q25" s="656"/>
      <c r="R25" s="656"/>
      <c r="S25" s="656"/>
      <c r="T25" s="656"/>
      <c r="U25" s="656"/>
      <c r="V25" s="656"/>
      <c r="W25" s="656"/>
      <c r="X25" s="656"/>
      <c r="Y25" s="684"/>
      <c r="Z25" s="682"/>
      <c r="AA25" s="682"/>
      <c r="AB25" s="682"/>
      <c r="AC25" s="682"/>
      <c r="AD25" s="682"/>
      <c r="AE25" s="682"/>
      <c r="AF25" s="682"/>
      <c r="AG25" s="681"/>
      <c r="AH25" s="682"/>
      <c r="AI25" s="682"/>
      <c r="AJ25" s="682"/>
      <c r="AK25" s="682"/>
      <c r="AL25" s="682"/>
      <c r="AM25" s="682"/>
      <c r="AN25" s="683"/>
      <c r="AO25" s="681"/>
      <c r="AP25" s="682"/>
      <c r="AQ25" s="682"/>
      <c r="AR25" s="682"/>
      <c r="AS25" s="682"/>
      <c r="AT25" s="682"/>
      <c r="AU25" s="682"/>
      <c r="AV25" s="683"/>
      <c r="AW25" s="68"/>
      <c r="AX25" s="585"/>
      <c r="AY25" s="585"/>
      <c r="AZ25" s="585"/>
      <c r="BA25" s="69"/>
      <c r="BB25" s="68"/>
      <c r="BC25" s="68"/>
      <c r="BD25" s="474"/>
      <c r="BE25" s="512"/>
      <c r="BF25" s="512"/>
      <c r="BG25" s="513"/>
      <c r="BH25" s="144"/>
      <c r="BI25" s="145"/>
      <c r="BJ25" s="145"/>
      <c r="BK25" s="474"/>
      <c r="BL25" s="469"/>
      <c r="BM25" s="470"/>
    </row>
    <row r="26" spans="2:65" ht="13.5" customHeight="1">
      <c r="B26" s="670"/>
      <c r="C26" s="41"/>
      <c r="D26" s="125"/>
      <c r="E26" s="689"/>
      <c r="F26" s="482" t="s">
        <v>26</v>
      </c>
      <c r="G26" s="483"/>
      <c r="H26" s="483"/>
      <c r="I26" s="657" t="str">
        <f>IF(入力シート!K11="","",入力シート!K11)</f>
        <v/>
      </c>
      <c r="J26" s="658"/>
      <c r="K26" s="658"/>
      <c r="L26" s="658"/>
      <c r="M26" s="658"/>
      <c r="N26" s="658"/>
      <c r="O26" s="658"/>
      <c r="P26" s="658"/>
      <c r="Q26" s="658"/>
      <c r="R26" s="658"/>
      <c r="S26" s="658"/>
      <c r="T26" s="658"/>
      <c r="U26" s="658"/>
      <c r="V26" s="658"/>
      <c r="W26" s="658"/>
      <c r="X26" s="658"/>
      <c r="Y26" s="684"/>
      <c r="Z26" s="682"/>
      <c r="AA26" s="682"/>
      <c r="AB26" s="682"/>
      <c r="AC26" s="682"/>
      <c r="AD26" s="682"/>
      <c r="AE26" s="682"/>
      <c r="AF26" s="682"/>
      <c r="AG26" s="681"/>
      <c r="AH26" s="682"/>
      <c r="AI26" s="682"/>
      <c r="AJ26" s="682"/>
      <c r="AK26" s="682"/>
      <c r="AL26" s="682"/>
      <c r="AM26" s="682"/>
      <c r="AN26" s="683"/>
      <c r="AO26" s="681"/>
      <c r="AP26" s="682"/>
      <c r="AQ26" s="682"/>
      <c r="AR26" s="682"/>
      <c r="AS26" s="682"/>
      <c r="AT26" s="682"/>
      <c r="AU26" s="682"/>
      <c r="AV26" s="683"/>
      <c r="AW26" s="68"/>
      <c r="AX26" s="123"/>
      <c r="AY26" s="123"/>
      <c r="AZ26" s="123"/>
      <c r="BA26" s="69"/>
      <c r="BB26" s="523"/>
      <c r="BC26" s="524"/>
      <c r="BD26" s="517">
        <f>入力シート!AO14</f>
        <v>0</v>
      </c>
      <c r="BE26" s="518"/>
      <c r="BF26" s="518"/>
      <c r="BG26" s="519"/>
      <c r="BH26" s="144"/>
      <c r="BI26" s="145"/>
      <c r="BJ26" s="145"/>
      <c r="BK26" s="474"/>
      <c r="BL26" s="469"/>
      <c r="BM26" s="470"/>
    </row>
    <row r="27" spans="2:65" ht="4.5" customHeight="1" thickBot="1">
      <c r="B27" s="670"/>
      <c r="C27" s="73"/>
      <c r="D27" s="126"/>
      <c r="E27" s="690"/>
      <c r="F27" s="491"/>
      <c r="G27" s="492"/>
      <c r="H27" s="492"/>
      <c r="I27" s="659"/>
      <c r="J27" s="660"/>
      <c r="K27" s="660"/>
      <c r="L27" s="660"/>
      <c r="M27" s="660"/>
      <c r="N27" s="660"/>
      <c r="O27" s="660"/>
      <c r="P27" s="660"/>
      <c r="Q27" s="660"/>
      <c r="R27" s="660"/>
      <c r="S27" s="660"/>
      <c r="T27" s="660"/>
      <c r="U27" s="660"/>
      <c r="V27" s="660"/>
      <c r="W27" s="660"/>
      <c r="X27" s="660"/>
      <c r="Y27" s="127"/>
      <c r="Z27" s="128"/>
      <c r="AA27" s="129"/>
      <c r="AB27" s="128"/>
      <c r="AC27" s="129"/>
      <c r="AD27" s="128"/>
      <c r="AE27" s="128"/>
      <c r="AF27" s="128"/>
      <c r="AG27" s="130"/>
      <c r="AH27" s="129"/>
      <c r="AI27" s="128"/>
      <c r="AJ27" s="128"/>
      <c r="AK27" s="128"/>
      <c r="AL27" s="131"/>
      <c r="AM27" s="128"/>
      <c r="AN27" s="129"/>
      <c r="AO27" s="130"/>
      <c r="AP27" s="128"/>
      <c r="AQ27" s="128"/>
      <c r="AR27" s="131"/>
      <c r="AS27" s="132"/>
      <c r="AT27" s="129"/>
      <c r="AU27" s="128"/>
      <c r="AV27" s="129"/>
      <c r="AW27" s="133"/>
      <c r="AX27" s="133"/>
      <c r="AY27" s="133"/>
      <c r="AZ27" s="133"/>
      <c r="BA27" s="134"/>
      <c r="BB27" s="525"/>
      <c r="BC27" s="526"/>
      <c r="BD27" s="520"/>
      <c r="BE27" s="521"/>
      <c r="BF27" s="521"/>
      <c r="BG27" s="522"/>
      <c r="BH27" s="146"/>
      <c r="BI27" s="147"/>
      <c r="BJ27" s="147"/>
      <c r="BK27" s="475"/>
      <c r="BL27" s="471"/>
      <c r="BM27" s="472"/>
    </row>
    <row r="28" spans="2:65" ht="4.5" customHeight="1" thickTop="1">
      <c r="B28" s="670"/>
      <c r="C28" s="73"/>
      <c r="D28" s="700" t="s">
        <v>27</v>
      </c>
      <c r="E28" s="700"/>
      <c r="F28" s="700"/>
      <c r="G28" s="700"/>
      <c r="H28" s="700"/>
      <c r="I28" s="700"/>
      <c r="J28" s="700"/>
      <c r="K28" s="700"/>
      <c r="L28" s="700"/>
      <c r="M28" s="700"/>
      <c r="N28" s="700"/>
      <c r="O28" s="700"/>
      <c r="P28" s="700"/>
      <c r="Q28" s="700"/>
      <c r="R28" s="700"/>
      <c r="S28" s="700"/>
      <c r="T28" s="700"/>
      <c r="U28" s="700"/>
      <c r="V28" s="700"/>
      <c r="W28" s="700"/>
      <c r="X28" s="700"/>
      <c r="Y28" s="700"/>
      <c r="Z28" s="700"/>
      <c r="AA28" s="700"/>
      <c r="AB28" s="700"/>
      <c r="AC28" s="700"/>
      <c r="AD28" s="700"/>
      <c r="AE28" s="700"/>
      <c r="AF28" s="700"/>
      <c r="AG28" s="700"/>
      <c r="AH28" s="700"/>
      <c r="AI28" s="700"/>
      <c r="AJ28" s="700"/>
      <c r="AK28" s="700"/>
      <c r="AL28" s="700"/>
      <c r="AM28" s="700"/>
      <c r="AN28" s="700"/>
      <c r="AO28" s="700"/>
      <c r="AP28" s="700"/>
      <c r="AQ28" s="700"/>
      <c r="AR28" s="700"/>
      <c r="AS28" s="700"/>
      <c r="AT28" s="700"/>
      <c r="AU28" s="700"/>
      <c r="AV28" s="700"/>
      <c r="AW28" s="700"/>
      <c r="AX28" s="700"/>
      <c r="AY28" s="700"/>
      <c r="AZ28" s="700"/>
      <c r="BA28" s="700"/>
      <c r="BB28" s="700"/>
      <c r="BC28" s="700"/>
      <c r="BD28" s="700"/>
      <c r="BE28" s="700"/>
      <c r="BF28" s="700"/>
      <c r="BG28" s="700"/>
      <c r="BH28" s="700"/>
      <c r="BI28" s="700"/>
      <c r="BJ28" s="700"/>
      <c r="BK28" s="700"/>
      <c r="BL28" s="700"/>
      <c r="BM28" s="700"/>
    </row>
    <row r="29" spans="2:65" ht="4.5" customHeight="1">
      <c r="B29" s="670"/>
      <c r="C29" s="73"/>
      <c r="D29" s="700"/>
      <c r="E29" s="700"/>
      <c r="F29" s="700"/>
      <c r="G29" s="700"/>
      <c r="H29" s="700"/>
      <c r="I29" s="700"/>
      <c r="J29" s="700"/>
      <c r="K29" s="700"/>
      <c r="L29" s="700"/>
      <c r="M29" s="700"/>
      <c r="N29" s="700"/>
      <c r="O29" s="700"/>
      <c r="P29" s="700"/>
      <c r="Q29" s="700"/>
      <c r="R29" s="700"/>
      <c r="S29" s="700"/>
      <c r="T29" s="700"/>
      <c r="U29" s="700"/>
      <c r="V29" s="700"/>
      <c r="W29" s="700"/>
      <c r="X29" s="700"/>
      <c r="Y29" s="700"/>
      <c r="Z29" s="700"/>
      <c r="AA29" s="700"/>
      <c r="AB29" s="700"/>
      <c r="AC29" s="700"/>
      <c r="AD29" s="700"/>
      <c r="AE29" s="700"/>
      <c r="AF29" s="700"/>
      <c r="AG29" s="700"/>
      <c r="AH29" s="700"/>
      <c r="AI29" s="700"/>
      <c r="AJ29" s="700"/>
      <c r="AK29" s="700"/>
      <c r="AL29" s="700"/>
      <c r="AM29" s="700"/>
      <c r="AN29" s="700"/>
      <c r="AO29" s="700"/>
      <c r="AP29" s="700"/>
      <c r="AQ29" s="700"/>
      <c r="AR29" s="700"/>
      <c r="AS29" s="700"/>
      <c r="AT29" s="700"/>
      <c r="AU29" s="700"/>
      <c r="AV29" s="700"/>
      <c r="AW29" s="700"/>
      <c r="AX29" s="700"/>
      <c r="AY29" s="700"/>
      <c r="AZ29" s="700"/>
      <c r="BA29" s="700"/>
      <c r="BB29" s="700"/>
      <c r="BC29" s="700"/>
      <c r="BD29" s="700"/>
      <c r="BE29" s="700"/>
      <c r="BF29" s="700"/>
      <c r="BG29" s="700"/>
      <c r="BH29" s="700"/>
      <c r="BI29" s="700"/>
      <c r="BJ29" s="700"/>
      <c r="BK29" s="700"/>
      <c r="BL29" s="700"/>
      <c r="BM29" s="700"/>
    </row>
    <row r="30" spans="2:65" ht="4.5" customHeight="1" thickBot="1">
      <c r="B30" s="670"/>
      <c r="C30" s="73"/>
      <c r="D30" s="700"/>
      <c r="E30" s="700"/>
      <c r="F30" s="700"/>
      <c r="G30" s="700"/>
      <c r="H30" s="700"/>
      <c r="I30" s="700"/>
      <c r="J30" s="700"/>
      <c r="K30" s="700"/>
      <c r="L30" s="700"/>
      <c r="M30" s="700"/>
      <c r="N30" s="700"/>
      <c r="O30" s="700"/>
      <c r="P30" s="700"/>
      <c r="Q30" s="700"/>
      <c r="R30" s="700"/>
      <c r="S30" s="700"/>
      <c r="T30" s="700"/>
      <c r="U30" s="700"/>
      <c r="V30" s="700"/>
      <c r="W30" s="700"/>
      <c r="X30" s="700"/>
      <c r="Y30" s="700"/>
      <c r="Z30" s="700"/>
      <c r="AA30" s="700"/>
      <c r="AB30" s="700"/>
      <c r="AC30" s="700"/>
      <c r="AD30" s="700"/>
      <c r="AE30" s="700"/>
      <c r="AF30" s="700"/>
      <c r="AG30" s="700"/>
      <c r="AH30" s="700"/>
      <c r="AI30" s="700"/>
      <c r="AJ30" s="700"/>
      <c r="AK30" s="700"/>
      <c r="AL30" s="700"/>
      <c r="AM30" s="700"/>
      <c r="AN30" s="700"/>
      <c r="AO30" s="700"/>
      <c r="AP30" s="700"/>
      <c r="AQ30" s="700"/>
      <c r="AR30" s="700"/>
      <c r="AS30" s="700"/>
      <c r="AT30" s="700"/>
      <c r="AU30" s="700"/>
      <c r="AV30" s="700"/>
      <c r="AW30" s="700"/>
      <c r="AX30" s="700"/>
      <c r="AY30" s="700"/>
      <c r="AZ30" s="700"/>
      <c r="BA30" s="700"/>
      <c r="BB30" s="700"/>
      <c r="BC30" s="700"/>
      <c r="BD30" s="700"/>
      <c r="BE30" s="700"/>
      <c r="BF30" s="700"/>
      <c r="BG30" s="700"/>
      <c r="BH30" s="700"/>
      <c r="BI30" s="700"/>
      <c r="BJ30" s="700"/>
      <c r="BK30" s="700"/>
      <c r="BL30" s="700"/>
      <c r="BM30" s="700"/>
    </row>
    <row r="31" spans="2:65" ht="18" customHeight="1" thickTop="1">
      <c r="B31" s="670"/>
      <c r="C31" s="74"/>
      <c r="D31" s="701" t="s">
        <v>210</v>
      </c>
      <c r="E31" s="702"/>
      <c r="F31" s="702"/>
      <c r="G31" s="702"/>
      <c r="H31" s="702"/>
      <c r="I31" s="702"/>
      <c r="J31" s="702"/>
      <c r="K31" s="702"/>
      <c r="L31" s="702"/>
      <c r="M31" s="702"/>
      <c r="N31" s="702"/>
      <c r="O31" s="702"/>
      <c r="P31" s="702"/>
      <c r="Q31" s="702"/>
      <c r="R31" s="702"/>
      <c r="S31" s="702"/>
      <c r="T31" s="702"/>
      <c r="U31" s="702"/>
      <c r="V31" s="702"/>
      <c r="W31" s="702"/>
      <c r="X31" s="702"/>
      <c r="Y31" s="702"/>
      <c r="Z31" s="702"/>
      <c r="AA31" s="702"/>
      <c r="AB31" s="702"/>
      <c r="AC31" s="702"/>
      <c r="AD31" s="702"/>
      <c r="AE31" s="702"/>
      <c r="AF31" s="702"/>
      <c r="AG31" s="702"/>
      <c r="AH31" s="702"/>
      <c r="AI31" s="702"/>
      <c r="AJ31" s="702"/>
      <c r="AK31" s="702"/>
      <c r="AL31" s="702"/>
      <c r="AM31" s="702"/>
      <c r="AN31" s="702"/>
      <c r="AO31" s="702"/>
      <c r="AP31" s="702"/>
      <c r="AQ31" s="702"/>
      <c r="AR31" s="702"/>
      <c r="AS31" s="702"/>
      <c r="AT31" s="702"/>
      <c r="AU31" s="702"/>
      <c r="AV31" s="702"/>
      <c r="AW31" s="702"/>
      <c r="AX31" s="702"/>
      <c r="AY31" s="702"/>
      <c r="AZ31" s="702"/>
      <c r="BA31" s="702"/>
      <c r="BB31" s="702"/>
      <c r="BC31" s="702"/>
      <c r="BD31" s="702"/>
      <c r="BE31" s="702"/>
      <c r="BF31" s="702"/>
      <c r="BG31" s="702"/>
      <c r="BH31" s="702"/>
      <c r="BI31" s="702"/>
      <c r="BJ31" s="702"/>
      <c r="BK31" s="702"/>
      <c r="BL31" s="702"/>
      <c r="BM31" s="703"/>
    </row>
    <row r="32" spans="2:65" ht="13.5" customHeight="1">
      <c r="B32" s="670"/>
      <c r="C32" s="74"/>
      <c r="D32" s="558" t="s">
        <v>28</v>
      </c>
      <c r="E32" s="559"/>
      <c r="F32" s="559"/>
      <c r="G32" s="559"/>
      <c r="H32" s="559"/>
      <c r="I32" s="579" t="s">
        <v>3</v>
      </c>
      <c r="J32" s="580"/>
      <c r="K32" s="551" t="str">
        <f>IF(LEFT(入力シート!AE16)="１","〒"&amp;入力シート!J18,"")</f>
        <v/>
      </c>
      <c r="L32" s="551"/>
      <c r="M32" s="551"/>
      <c r="N32" s="75"/>
      <c r="O32" s="75"/>
      <c r="P32" s="75"/>
      <c r="Q32" s="75"/>
      <c r="R32" s="75"/>
      <c r="S32" s="75"/>
      <c r="T32" s="75"/>
      <c r="U32" s="75"/>
      <c r="V32" s="75"/>
      <c r="W32" s="75"/>
      <c r="X32" s="75"/>
      <c r="Y32" s="75"/>
      <c r="Z32" s="75"/>
      <c r="AA32" s="75"/>
      <c r="AB32" s="76"/>
      <c r="AC32" s="555" t="s">
        <v>29</v>
      </c>
      <c r="AD32" s="555"/>
      <c r="AE32" s="555"/>
      <c r="AF32" s="555"/>
      <c r="AG32" s="555"/>
      <c r="AH32" s="555"/>
      <c r="AI32" s="556"/>
      <c r="AJ32" s="557"/>
      <c r="AK32" s="581" t="s">
        <v>30</v>
      </c>
      <c r="AL32" s="582"/>
      <c r="AM32" s="560" t="s">
        <v>108</v>
      </c>
      <c r="AN32" s="561"/>
      <c r="AO32" s="77"/>
      <c r="AP32" s="77"/>
      <c r="AQ32" s="77"/>
      <c r="AR32" s="77"/>
      <c r="AS32" s="77"/>
      <c r="AT32" s="77"/>
      <c r="AU32" s="77"/>
      <c r="AV32" s="78"/>
      <c r="AW32" s="79"/>
      <c r="AX32" s="694" t="s">
        <v>211</v>
      </c>
      <c r="AY32" s="694"/>
      <c r="AZ32" s="694"/>
      <c r="BA32" s="694"/>
      <c r="BB32" s="694"/>
      <c r="BC32" s="694"/>
      <c r="BD32" s="694"/>
      <c r="BE32" s="694"/>
      <c r="BF32" s="694"/>
      <c r="BG32" s="694"/>
      <c r="BH32" s="694"/>
      <c r="BI32" s="694"/>
      <c r="BJ32" s="694"/>
      <c r="BK32" s="694"/>
      <c r="BL32" s="694"/>
      <c r="BM32" s="695"/>
    </row>
    <row r="33" spans="2:65" ht="4.5" customHeight="1">
      <c r="B33" s="670"/>
      <c r="C33" s="74"/>
      <c r="D33" s="558"/>
      <c r="E33" s="559"/>
      <c r="F33" s="559"/>
      <c r="G33" s="559"/>
      <c r="H33" s="559"/>
      <c r="I33" s="548" t="str">
        <f>IF(LEFT(入力シート!AE16)="１",IF(入力シート!Q18="","入力してください",入力シート!Q18),"")</f>
        <v/>
      </c>
      <c r="J33" s="549"/>
      <c r="K33" s="549"/>
      <c r="L33" s="549"/>
      <c r="M33" s="549"/>
      <c r="N33" s="549"/>
      <c r="O33" s="549"/>
      <c r="P33" s="549"/>
      <c r="Q33" s="549"/>
      <c r="R33" s="549"/>
      <c r="S33" s="549"/>
      <c r="T33" s="549"/>
      <c r="U33" s="549"/>
      <c r="V33" s="549"/>
      <c r="W33" s="549"/>
      <c r="X33" s="549"/>
      <c r="Y33" s="549"/>
      <c r="Z33" s="549"/>
      <c r="AA33" s="549"/>
      <c r="AB33" s="550"/>
      <c r="AC33" s="555"/>
      <c r="AD33" s="555"/>
      <c r="AE33" s="555"/>
      <c r="AF33" s="555"/>
      <c r="AG33" s="555"/>
      <c r="AH33" s="555"/>
      <c r="AI33" s="556"/>
      <c r="AJ33" s="557"/>
      <c r="AK33" s="581"/>
      <c r="AL33" s="582"/>
      <c r="AM33" s="458" t="str">
        <f>IF(LEFT(入力シート!AE16)="１",IF(入力シート!Y20="","入力してください",入力シート!Y20),"")</f>
        <v/>
      </c>
      <c r="AN33" s="459"/>
      <c r="AO33" s="459"/>
      <c r="AP33" s="459"/>
      <c r="AQ33" s="459"/>
      <c r="AR33" s="459"/>
      <c r="AS33" s="459"/>
      <c r="AT33" s="459"/>
      <c r="AU33" s="459"/>
      <c r="AV33" s="460"/>
      <c r="AW33" s="80"/>
      <c r="AX33" s="80"/>
      <c r="AY33" s="80"/>
      <c r="AZ33" s="80"/>
      <c r="BA33" s="80"/>
      <c r="BB33" s="80"/>
      <c r="BC33" s="80"/>
      <c r="BD33" s="80"/>
      <c r="BE33" s="80"/>
      <c r="BF33" s="80"/>
      <c r="BG33" s="80"/>
      <c r="BH33" s="80"/>
      <c r="BI33" s="80"/>
      <c r="BJ33" s="80"/>
      <c r="BK33" s="80"/>
      <c r="BL33" s="80"/>
      <c r="BM33" s="81"/>
    </row>
    <row r="34" spans="2:65" ht="13.5" customHeight="1">
      <c r="B34" s="670"/>
      <c r="C34" s="74"/>
      <c r="D34" s="558"/>
      <c r="E34" s="559"/>
      <c r="F34" s="559"/>
      <c r="G34" s="559"/>
      <c r="H34" s="559"/>
      <c r="I34" s="548"/>
      <c r="J34" s="549"/>
      <c r="K34" s="549"/>
      <c r="L34" s="549"/>
      <c r="M34" s="549"/>
      <c r="N34" s="549"/>
      <c r="O34" s="549"/>
      <c r="P34" s="549"/>
      <c r="Q34" s="549"/>
      <c r="R34" s="549"/>
      <c r="S34" s="549"/>
      <c r="T34" s="549"/>
      <c r="U34" s="549"/>
      <c r="V34" s="549"/>
      <c r="W34" s="549"/>
      <c r="X34" s="549"/>
      <c r="Y34" s="549"/>
      <c r="Z34" s="549"/>
      <c r="AA34" s="549"/>
      <c r="AB34" s="550"/>
      <c r="AC34" s="555"/>
      <c r="AD34" s="555"/>
      <c r="AE34" s="555"/>
      <c r="AF34" s="555"/>
      <c r="AG34" s="555"/>
      <c r="AH34" s="555"/>
      <c r="AI34" s="556"/>
      <c r="AJ34" s="557"/>
      <c r="AK34" s="581"/>
      <c r="AL34" s="582"/>
      <c r="AM34" s="458"/>
      <c r="AN34" s="459"/>
      <c r="AO34" s="459"/>
      <c r="AP34" s="459"/>
      <c r="AQ34" s="459"/>
      <c r="AR34" s="459"/>
      <c r="AS34" s="459"/>
      <c r="AT34" s="459"/>
      <c r="AU34" s="459"/>
      <c r="AV34" s="460"/>
      <c r="AW34" s="80"/>
      <c r="AX34" s="434" t="str">
        <f>IF(LEFT(入力シート!AE16)="１",IF(入力シート!H21="","",入力シート!H21),"")</f>
        <v/>
      </c>
      <c r="AY34" s="434"/>
      <c r="AZ34" s="434"/>
      <c r="BA34" s="434"/>
      <c r="BB34" s="149"/>
      <c r="BC34" s="423" t="str">
        <f>"月分("&amp;IF(AX34="","翌",(MOD(AX34,12)+1))&amp;"月１0日納期限分)"</f>
        <v>月分(翌月１0日納期限分)</v>
      </c>
      <c r="BD34" s="423"/>
      <c r="BE34" s="423"/>
      <c r="BF34" s="423"/>
      <c r="BG34" s="423"/>
      <c r="BH34" s="494" t="s">
        <v>164</v>
      </c>
      <c r="BI34" s="494"/>
      <c r="BJ34" s="527" t="str">
        <f>IF(LEFT(入力シート!AE16)="１",IF(入力シート!M21="","",入力シート!M21),"")</f>
        <v/>
      </c>
      <c r="BK34" s="527"/>
      <c r="BL34" s="527"/>
      <c r="BM34" s="148" t="s">
        <v>63</v>
      </c>
    </row>
    <row r="35" spans="2:65" ht="13.5" customHeight="1">
      <c r="B35" s="670"/>
      <c r="C35" s="74"/>
      <c r="D35" s="454" t="s">
        <v>116</v>
      </c>
      <c r="E35" s="455"/>
      <c r="F35" s="455"/>
      <c r="G35" s="455"/>
      <c r="H35" s="455"/>
      <c r="I35" s="692" t="s">
        <v>10</v>
      </c>
      <c r="J35" s="693"/>
      <c r="K35" s="442" t="str">
        <f>IF(LEFT(入力シート!AE16)="１",IF(入力シート!AJ19="","入力してください",入力シート!AJ19),"")</f>
        <v/>
      </c>
      <c r="L35" s="442"/>
      <c r="M35" s="442"/>
      <c r="N35" s="442"/>
      <c r="O35" s="442"/>
      <c r="P35" s="442"/>
      <c r="Q35" s="442"/>
      <c r="R35" s="442"/>
      <c r="S35" s="442"/>
      <c r="T35" s="442"/>
      <c r="U35" s="442"/>
      <c r="V35" s="442"/>
      <c r="W35" s="442"/>
      <c r="X35" s="442"/>
      <c r="Y35" s="442"/>
      <c r="Z35" s="442"/>
      <c r="AA35" s="442"/>
      <c r="AB35" s="443"/>
      <c r="AC35" s="436" t="str">
        <f>IF(LEFT(入力シート!AE16)="１",IF(入力シート!M20="","",入力シート!M20),"")</f>
        <v/>
      </c>
      <c r="AD35" s="436"/>
      <c r="AE35" s="436"/>
      <c r="AF35" s="436"/>
      <c r="AG35" s="436"/>
      <c r="AH35" s="436"/>
      <c r="AI35" s="437"/>
      <c r="AJ35" s="438"/>
      <c r="AK35" s="581"/>
      <c r="AL35" s="582"/>
      <c r="AM35" s="456" t="s">
        <v>109</v>
      </c>
      <c r="AN35" s="457"/>
      <c r="AO35" s="83"/>
      <c r="AP35" s="83"/>
      <c r="AQ35" s="83"/>
      <c r="AR35" s="83"/>
      <c r="AS35" s="83"/>
      <c r="AT35" s="83"/>
      <c r="AU35" s="83"/>
      <c r="AV35" s="84"/>
      <c r="AW35" s="80"/>
      <c r="AX35" s="434" t="str">
        <f>IF(LEFT(入力シート!AE16)="１",IF(入力シート!H22="","",入力シート!H22),"")</f>
        <v/>
      </c>
      <c r="AY35" s="434"/>
      <c r="AZ35" s="434"/>
      <c r="BA35" s="434"/>
      <c r="BB35" s="149"/>
      <c r="BC35" s="423" t="str">
        <f>"月分("&amp;IF(AX35="","翌",(MOD(AX35,12)+1))&amp;"月１0日納期限分)～"</f>
        <v>月分(翌月１0日納期限分)～</v>
      </c>
      <c r="BD35" s="423"/>
      <c r="BE35" s="423"/>
      <c r="BF35" s="423"/>
      <c r="BG35" s="423"/>
      <c r="BH35" s="494" t="s">
        <v>164</v>
      </c>
      <c r="BI35" s="494"/>
      <c r="BJ35" s="527" t="str">
        <f>IF(LEFT(入力シート!AE16)="１",IF(入力シート!M22="","",入力シート!M22),"")</f>
        <v/>
      </c>
      <c r="BK35" s="527"/>
      <c r="BL35" s="527"/>
      <c r="BM35" s="148" t="s">
        <v>63</v>
      </c>
    </row>
    <row r="36" spans="2:65" ht="4.5" customHeight="1">
      <c r="B36" s="670"/>
      <c r="C36" s="74"/>
      <c r="D36" s="454"/>
      <c r="E36" s="455"/>
      <c r="F36" s="455"/>
      <c r="G36" s="455"/>
      <c r="H36" s="455"/>
      <c r="I36" s="447" t="s">
        <v>160</v>
      </c>
      <c r="J36" s="448"/>
      <c r="K36" s="621" t="str">
        <f>IF(入力シート!J19="",IF(LEFT(入力シート!AE16)="１","入力してください",""),入力シート!J19)</f>
        <v/>
      </c>
      <c r="L36" s="621"/>
      <c r="M36" s="621"/>
      <c r="N36" s="621"/>
      <c r="O36" s="621"/>
      <c r="P36" s="621"/>
      <c r="Q36" s="621"/>
      <c r="R36" s="621"/>
      <c r="S36" s="621"/>
      <c r="T36" s="621"/>
      <c r="U36" s="621"/>
      <c r="V36" s="621"/>
      <c r="W36" s="621"/>
      <c r="X36" s="621"/>
      <c r="Y36" s="621"/>
      <c r="Z36" s="621"/>
      <c r="AA36" s="621"/>
      <c r="AB36" s="622"/>
      <c r="AC36" s="439"/>
      <c r="AD36" s="439"/>
      <c r="AE36" s="439"/>
      <c r="AF36" s="439"/>
      <c r="AG36" s="439"/>
      <c r="AH36" s="439"/>
      <c r="AI36" s="440"/>
      <c r="AJ36" s="441"/>
      <c r="AK36" s="581"/>
      <c r="AL36" s="582"/>
      <c r="AM36" s="458" t="str">
        <f>IF(LEFT(入力シート!AE16)="１",IF(入力シート!AS20="","入力してください",入力シート!AS20),"")</f>
        <v/>
      </c>
      <c r="AN36" s="459"/>
      <c r="AO36" s="459"/>
      <c r="AP36" s="459"/>
      <c r="AQ36" s="459"/>
      <c r="AR36" s="459"/>
      <c r="AS36" s="459"/>
      <c r="AT36" s="459"/>
      <c r="AU36" s="459"/>
      <c r="AV36" s="460"/>
      <c r="AW36" s="80"/>
      <c r="AX36" s="80"/>
      <c r="AY36" s="80"/>
      <c r="AZ36" s="80"/>
      <c r="BA36" s="80"/>
      <c r="BB36" s="80"/>
      <c r="BC36" s="80"/>
      <c r="BD36" s="80"/>
      <c r="BE36" s="80"/>
      <c r="BF36" s="80"/>
      <c r="BG36" s="80"/>
      <c r="BH36" s="80"/>
      <c r="BI36" s="80"/>
      <c r="BJ36" s="80"/>
      <c r="BK36" s="80"/>
      <c r="BL36" s="80"/>
      <c r="BM36" s="81"/>
    </row>
    <row r="37" spans="2:65" ht="13.5" customHeight="1" thickBot="1">
      <c r="B37" s="670"/>
      <c r="C37" s="74"/>
      <c r="D37" s="454"/>
      <c r="E37" s="455"/>
      <c r="F37" s="455"/>
      <c r="G37" s="455"/>
      <c r="H37" s="455"/>
      <c r="I37" s="449"/>
      <c r="J37" s="400"/>
      <c r="K37" s="623"/>
      <c r="L37" s="623"/>
      <c r="M37" s="623"/>
      <c r="N37" s="623"/>
      <c r="O37" s="623"/>
      <c r="P37" s="623"/>
      <c r="Q37" s="623"/>
      <c r="R37" s="623"/>
      <c r="S37" s="623"/>
      <c r="T37" s="623"/>
      <c r="U37" s="623"/>
      <c r="V37" s="623"/>
      <c r="W37" s="623"/>
      <c r="X37" s="623"/>
      <c r="Y37" s="623"/>
      <c r="Z37" s="623"/>
      <c r="AA37" s="623"/>
      <c r="AB37" s="624"/>
      <c r="AC37" s="439"/>
      <c r="AD37" s="439"/>
      <c r="AE37" s="439"/>
      <c r="AF37" s="439"/>
      <c r="AG37" s="439"/>
      <c r="AH37" s="439"/>
      <c r="AI37" s="440"/>
      <c r="AJ37" s="441"/>
      <c r="AK37" s="581"/>
      <c r="AL37" s="582"/>
      <c r="AM37" s="458"/>
      <c r="AN37" s="459"/>
      <c r="AO37" s="459"/>
      <c r="AP37" s="459"/>
      <c r="AQ37" s="459"/>
      <c r="AR37" s="459"/>
      <c r="AS37" s="459"/>
      <c r="AT37" s="459"/>
      <c r="AU37" s="459"/>
      <c r="AV37" s="460"/>
      <c r="AW37" s="85"/>
      <c r="AX37" s="696" t="s">
        <v>212</v>
      </c>
      <c r="AY37" s="696"/>
      <c r="AZ37" s="696"/>
      <c r="BA37" s="696"/>
      <c r="BB37" s="696"/>
      <c r="BC37" s="696"/>
      <c r="BD37" s="696"/>
      <c r="BE37" s="696"/>
      <c r="BF37" s="696"/>
      <c r="BG37" s="696"/>
      <c r="BH37" s="696"/>
      <c r="BI37" s="696"/>
      <c r="BJ37" s="696"/>
      <c r="BK37" s="696"/>
      <c r="BL37" s="696"/>
      <c r="BM37" s="697"/>
    </row>
    <row r="38" spans="2:65" ht="4.5" customHeight="1" thickTop="1" thickBot="1">
      <c r="B38" s="670"/>
      <c r="C38" s="73"/>
      <c r="D38" s="155"/>
      <c r="E38" s="155"/>
      <c r="F38" s="155"/>
      <c r="G38" s="155"/>
      <c r="H38" s="155"/>
      <c r="I38" s="156"/>
      <c r="J38" s="156"/>
      <c r="K38" s="157"/>
      <c r="L38" s="157"/>
      <c r="M38" s="157"/>
      <c r="N38" s="157"/>
      <c r="O38" s="157"/>
      <c r="P38" s="157"/>
      <c r="Q38" s="157"/>
      <c r="R38" s="157"/>
      <c r="S38" s="157"/>
      <c r="T38" s="157"/>
      <c r="U38" s="157"/>
      <c r="V38" s="157"/>
      <c r="W38" s="157"/>
      <c r="X38" s="157"/>
      <c r="Y38" s="157"/>
      <c r="Z38" s="157"/>
      <c r="AA38" s="157"/>
      <c r="AB38" s="157"/>
      <c r="AC38" s="158"/>
      <c r="AD38" s="158"/>
      <c r="AE38" s="158"/>
      <c r="AF38" s="158"/>
      <c r="AG38" s="158"/>
      <c r="AH38" s="158"/>
      <c r="AI38" s="158"/>
      <c r="AJ38" s="158"/>
      <c r="AK38" s="159"/>
      <c r="AL38" s="159"/>
      <c r="AM38" s="160"/>
      <c r="AN38" s="160"/>
      <c r="AO38" s="160"/>
      <c r="AP38" s="160"/>
      <c r="AQ38" s="160"/>
      <c r="AR38" s="160"/>
      <c r="AS38" s="160"/>
      <c r="AT38" s="160"/>
      <c r="AU38" s="160"/>
      <c r="AV38" s="160"/>
      <c r="AW38" s="161"/>
      <c r="AX38" s="162"/>
      <c r="AY38" s="162"/>
      <c r="AZ38" s="162"/>
      <c r="BA38" s="162"/>
      <c r="BB38" s="162"/>
      <c r="BC38" s="162"/>
      <c r="BD38" s="162"/>
      <c r="BE38" s="162"/>
      <c r="BF38" s="162"/>
      <c r="BG38" s="162"/>
      <c r="BH38" s="162"/>
      <c r="BI38" s="162"/>
      <c r="BJ38" s="162"/>
      <c r="BK38" s="162"/>
      <c r="BL38" s="162"/>
      <c r="BM38" s="162"/>
    </row>
    <row r="39" spans="2:65" ht="18" customHeight="1" thickTop="1">
      <c r="B39" s="670"/>
      <c r="C39" s="74"/>
      <c r="D39" s="444" t="s">
        <v>136</v>
      </c>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445"/>
      <c r="AC39" s="445"/>
      <c r="AD39" s="445"/>
      <c r="AE39" s="445"/>
      <c r="AF39" s="445"/>
      <c r="AG39" s="445"/>
      <c r="AH39" s="445"/>
      <c r="AI39" s="445"/>
      <c r="AJ39" s="445"/>
      <c r="AK39" s="445"/>
      <c r="AL39" s="445"/>
      <c r="AM39" s="445"/>
      <c r="AN39" s="445"/>
      <c r="AO39" s="445"/>
      <c r="AP39" s="445"/>
      <c r="AQ39" s="445"/>
      <c r="AR39" s="445"/>
      <c r="AS39" s="445"/>
      <c r="AT39" s="445"/>
      <c r="AU39" s="445"/>
      <c r="AV39" s="445"/>
      <c r="AW39" s="445"/>
      <c r="AX39" s="445"/>
      <c r="AY39" s="445"/>
      <c r="AZ39" s="445"/>
      <c r="BA39" s="445"/>
      <c r="BB39" s="445"/>
      <c r="BC39" s="445"/>
      <c r="BD39" s="445"/>
      <c r="BE39" s="445"/>
      <c r="BF39" s="445"/>
      <c r="BG39" s="445"/>
      <c r="BH39" s="445"/>
      <c r="BI39" s="445"/>
      <c r="BJ39" s="445"/>
      <c r="BK39" s="445"/>
      <c r="BL39" s="445"/>
      <c r="BM39" s="446"/>
    </row>
    <row r="40" spans="2:65" ht="10.5" customHeight="1" thickBot="1">
      <c r="B40" s="670"/>
      <c r="C40" s="74"/>
      <c r="D40" s="163"/>
      <c r="E40" s="406" t="s">
        <v>167</v>
      </c>
      <c r="F40" s="406"/>
      <c r="G40" s="406"/>
      <c r="H40" s="164"/>
      <c r="I40" s="427" t="s">
        <v>180</v>
      </c>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H40" s="427"/>
      <c r="AI40" s="427"/>
      <c r="AJ40" s="428"/>
      <c r="AK40" s="435" t="s">
        <v>31</v>
      </c>
      <c r="AL40" s="435"/>
      <c r="AM40" s="435"/>
      <c r="AN40" s="435"/>
      <c r="AO40" s="435"/>
      <c r="AP40" s="435"/>
      <c r="AQ40" s="435"/>
      <c r="AR40" s="435"/>
      <c r="AS40" s="435"/>
      <c r="AT40" s="435"/>
      <c r="AU40" s="435"/>
      <c r="AV40" s="435"/>
      <c r="AW40" s="86"/>
      <c r="AX40" s="698" t="s">
        <v>135</v>
      </c>
      <c r="AY40" s="698"/>
      <c r="AZ40" s="698"/>
      <c r="BA40" s="698"/>
      <c r="BB40" s="698"/>
      <c r="BC40" s="698"/>
      <c r="BD40" s="698"/>
      <c r="BE40" s="698"/>
      <c r="BF40" s="698"/>
      <c r="BG40" s="698"/>
      <c r="BH40" s="698"/>
      <c r="BI40" s="698"/>
      <c r="BJ40" s="698"/>
      <c r="BK40" s="698"/>
      <c r="BL40" s="698"/>
      <c r="BM40" s="699"/>
    </row>
    <row r="41" spans="2:65" ht="30.75" customHeight="1" thickBot="1">
      <c r="B41" s="670"/>
      <c r="C41" s="74"/>
      <c r="D41" s="113"/>
      <c r="E41" s="407" t="str">
        <f>IF(LEFT(入力シート!AE16)="２",IF(OR(入力シート!I24="",LEFT(入力シート!I24,1)="▼"),"入力してください",LEFT(入力シート!I24,1)),"")</f>
        <v/>
      </c>
      <c r="F41" s="408"/>
      <c r="G41" s="426"/>
      <c r="H41" s="165" t="s">
        <v>165</v>
      </c>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30"/>
      <c r="AK41" s="410" t="str">
        <f>IF(LEFT(入力シート!AE16)="２",入力シート!AH24,"")</f>
        <v/>
      </c>
      <c r="AL41" s="411"/>
      <c r="AM41" s="411"/>
      <c r="AN41" s="411"/>
      <c r="AO41" s="411"/>
      <c r="AP41" s="411"/>
      <c r="AQ41" s="411"/>
      <c r="AR41" s="411"/>
      <c r="AS41" s="411"/>
      <c r="AT41" s="411"/>
      <c r="AU41" s="411"/>
      <c r="AV41" s="168" t="s">
        <v>175</v>
      </c>
      <c r="AW41" s="87"/>
      <c r="AX41" s="433" t="str">
        <f>IF(LEFT(入力シート!AE16)="２",IF(入力シート!AR24="","入力してください",入力シート!AR24),"")</f>
        <v/>
      </c>
      <c r="AY41" s="433"/>
      <c r="AZ41" s="433"/>
      <c r="BA41" s="433"/>
      <c r="BB41" s="150"/>
      <c r="BC41" s="424" t="str">
        <f>入力シート!AT24&amp;"で納入します。"</f>
        <v>月分(翌月10日納期限分)で納入します。</v>
      </c>
      <c r="BD41" s="424"/>
      <c r="BE41" s="424"/>
      <c r="BF41" s="424"/>
      <c r="BG41" s="424"/>
      <c r="BH41" s="424"/>
      <c r="BI41" s="424"/>
      <c r="BJ41" s="424"/>
      <c r="BK41" s="424"/>
      <c r="BL41" s="424"/>
      <c r="BM41" s="425"/>
    </row>
    <row r="42" spans="2:65" ht="10.5" customHeight="1" thickBot="1">
      <c r="B42" s="670"/>
      <c r="C42" s="74"/>
      <c r="D42" s="121"/>
      <c r="E42" s="122"/>
      <c r="F42" s="122"/>
      <c r="G42" s="122"/>
      <c r="H42" s="122"/>
      <c r="I42" s="431"/>
      <c r="J42" s="431"/>
      <c r="K42" s="431"/>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432"/>
      <c r="AK42" s="412"/>
      <c r="AL42" s="413"/>
      <c r="AM42" s="413"/>
      <c r="AN42" s="413"/>
      <c r="AO42" s="413"/>
      <c r="AP42" s="413"/>
      <c r="AQ42" s="413"/>
      <c r="AR42" s="413"/>
      <c r="AS42" s="413"/>
      <c r="AT42" s="413"/>
      <c r="AU42" s="413"/>
      <c r="AV42" s="167"/>
      <c r="AW42" s="87"/>
      <c r="AX42" s="88"/>
      <c r="AY42" s="88"/>
      <c r="AZ42" s="88"/>
      <c r="BA42" s="88"/>
      <c r="BB42" s="114"/>
      <c r="BC42" s="114"/>
      <c r="BD42" s="114"/>
      <c r="BE42" s="88"/>
      <c r="BF42" s="88"/>
      <c r="BG42" s="88"/>
      <c r="BH42" s="114"/>
      <c r="BI42" s="114"/>
      <c r="BJ42" s="88"/>
      <c r="BK42" s="88"/>
      <c r="BL42" s="88"/>
      <c r="BM42" s="89"/>
    </row>
    <row r="43" spans="2:65" ht="4.5" customHeight="1" thickTop="1" thickBot="1">
      <c r="B43" s="670"/>
      <c r="C43" s="73"/>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3"/>
      <c r="AH43" s="153"/>
      <c r="AI43" s="153"/>
      <c r="AJ43" s="153"/>
      <c r="AK43" s="154"/>
      <c r="AL43" s="154"/>
      <c r="AM43" s="154"/>
      <c r="AN43" s="154"/>
      <c r="AO43" s="154"/>
      <c r="AP43" s="154"/>
      <c r="AQ43" s="154"/>
      <c r="AR43" s="154"/>
      <c r="AS43" s="154"/>
      <c r="AT43" s="154"/>
      <c r="AU43" s="154"/>
      <c r="AV43" s="154"/>
      <c r="AW43" s="170"/>
      <c r="AX43" s="170"/>
      <c r="AY43" s="170"/>
      <c r="AZ43" s="170"/>
      <c r="BA43" s="170"/>
      <c r="BB43" s="170"/>
      <c r="BC43" s="170"/>
      <c r="BD43" s="170"/>
      <c r="BE43" s="170"/>
      <c r="BF43" s="170"/>
      <c r="BG43" s="170"/>
      <c r="BH43" s="170"/>
      <c r="BI43" s="170"/>
      <c r="BJ43" s="170"/>
      <c r="BK43" s="170"/>
      <c r="BL43" s="170"/>
      <c r="BM43" s="170"/>
    </row>
    <row r="44" spans="2:65" ht="18" customHeight="1" thickTop="1">
      <c r="B44" s="670"/>
      <c r="C44" s="74"/>
      <c r="D44" s="414" t="s">
        <v>137</v>
      </c>
      <c r="E44" s="415"/>
      <c r="F44" s="415"/>
      <c r="G44" s="415"/>
      <c r="H44" s="415"/>
      <c r="I44" s="415"/>
      <c r="J44" s="415"/>
      <c r="K44" s="415"/>
      <c r="L44" s="415"/>
      <c r="M44" s="415"/>
      <c r="N44" s="415"/>
      <c r="O44" s="415"/>
      <c r="P44" s="415"/>
      <c r="Q44" s="415"/>
      <c r="R44" s="415"/>
      <c r="S44" s="415"/>
      <c r="T44" s="415"/>
      <c r="U44" s="415"/>
      <c r="V44" s="415"/>
      <c r="W44" s="415"/>
      <c r="X44" s="415"/>
      <c r="Y44" s="415"/>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5"/>
      <c r="AV44" s="416"/>
      <c r="AW44" s="113"/>
      <c r="AX44" s="114"/>
      <c r="AY44" s="169" t="s">
        <v>32</v>
      </c>
      <c r="AZ44" s="115"/>
      <c r="BA44" s="115"/>
      <c r="BB44" s="115"/>
      <c r="BC44" s="115"/>
      <c r="BD44" s="115"/>
      <c r="BE44" s="115"/>
      <c r="BF44" s="115"/>
      <c r="BG44" s="115"/>
      <c r="BH44" s="115"/>
      <c r="BI44" s="115"/>
      <c r="BJ44" s="115"/>
      <c r="BK44" s="115"/>
      <c r="BL44" s="115"/>
      <c r="BM44" s="116"/>
    </row>
    <row r="45" spans="2:65" ht="11.25" customHeight="1" thickBot="1">
      <c r="B45" s="670"/>
      <c r="C45" s="74"/>
      <c r="D45" s="117"/>
      <c r="E45" s="406" t="s">
        <v>167</v>
      </c>
      <c r="F45" s="406"/>
      <c r="G45" s="406"/>
      <c r="H45" s="118"/>
      <c r="I45" s="399" t="s">
        <v>213</v>
      </c>
      <c r="J45" s="400"/>
      <c r="K45" s="400"/>
      <c r="L45" s="400"/>
      <c r="M45" s="400"/>
      <c r="N45" s="400"/>
      <c r="O45" s="400"/>
      <c r="P45" s="400"/>
      <c r="Q45" s="400"/>
      <c r="R45" s="400"/>
      <c r="S45" s="400"/>
      <c r="T45" s="400"/>
      <c r="U45" s="400"/>
      <c r="V45" s="400"/>
      <c r="W45" s="400"/>
      <c r="X45" s="400"/>
      <c r="Y45" s="400"/>
      <c r="Z45" s="400"/>
      <c r="AA45" s="400"/>
      <c r="AB45" s="400"/>
      <c r="AC45" s="400"/>
      <c r="AD45" s="400"/>
      <c r="AE45" s="400"/>
      <c r="AF45" s="400"/>
      <c r="AG45" s="400"/>
      <c r="AH45" s="400"/>
      <c r="AI45" s="400"/>
      <c r="AJ45" s="400"/>
      <c r="AK45" s="400"/>
      <c r="AL45" s="400"/>
      <c r="AM45" s="400"/>
      <c r="AN45" s="400"/>
      <c r="AO45" s="400"/>
      <c r="AP45" s="400"/>
      <c r="AQ45" s="400"/>
      <c r="AR45" s="400"/>
      <c r="AS45" s="400"/>
      <c r="AT45" s="400"/>
      <c r="AU45" s="400"/>
      <c r="AV45" s="401"/>
      <c r="AW45" s="90"/>
      <c r="AX45" s="90"/>
      <c r="AY45" s="417"/>
      <c r="AZ45" s="418"/>
      <c r="BA45" s="418"/>
      <c r="BB45" s="418"/>
      <c r="BC45" s="418"/>
      <c r="BD45" s="418"/>
      <c r="BE45" s="418"/>
      <c r="BF45" s="418"/>
      <c r="BG45" s="418"/>
      <c r="BH45" s="418"/>
      <c r="BI45" s="418"/>
      <c r="BJ45" s="418"/>
      <c r="BK45" s="418"/>
      <c r="BL45" s="418"/>
      <c r="BM45" s="419"/>
    </row>
    <row r="46" spans="2:65" ht="29.25" customHeight="1" thickBot="1">
      <c r="B46" s="670"/>
      <c r="C46" s="74"/>
      <c r="D46" s="166"/>
      <c r="E46" s="407" t="str">
        <f>IF(LEFT(入力シート!AE16)="３",IF(OR(入力シート!K26="",LEFT(入力シート!K26,1)="▼"),"入力してください",LEFT(入力シート!K26,1)),"")</f>
        <v/>
      </c>
      <c r="F46" s="408"/>
      <c r="G46" s="409"/>
      <c r="H46" s="171" t="s">
        <v>165</v>
      </c>
      <c r="I46" s="402"/>
      <c r="J46" s="402"/>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2"/>
      <c r="AJ46" s="402"/>
      <c r="AK46" s="402"/>
      <c r="AL46" s="402"/>
      <c r="AM46" s="402"/>
      <c r="AN46" s="402"/>
      <c r="AO46" s="402"/>
      <c r="AP46" s="402"/>
      <c r="AQ46" s="402"/>
      <c r="AR46" s="402"/>
      <c r="AS46" s="402"/>
      <c r="AT46" s="402"/>
      <c r="AU46" s="402"/>
      <c r="AV46" s="403"/>
      <c r="AW46" s="90"/>
      <c r="AX46" s="90"/>
      <c r="AY46" s="417"/>
      <c r="AZ46" s="418"/>
      <c r="BA46" s="418"/>
      <c r="BB46" s="418"/>
      <c r="BC46" s="418"/>
      <c r="BD46" s="418"/>
      <c r="BE46" s="418"/>
      <c r="BF46" s="418"/>
      <c r="BG46" s="418"/>
      <c r="BH46" s="418"/>
      <c r="BI46" s="418"/>
      <c r="BJ46" s="418"/>
      <c r="BK46" s="418"/>
      <c r="BL46" s="418"/>
      <c r="BM46" s="419"/>
    </row>
    <row r="47" spans="2:65" ht="11.25" customHeight="1" thickBot="1">
      <c r="B47" s="670"/>
      <c r="C47" s="74"/>
      <c r="D47" s="119"/>
      <c r="E47" s="120"/>
      <c r="F47" s="120"/>
      <c r="G47" s="120"/>
      <c r="H47" s="120"/>
      <c r="I47" s="404"/>
      <c r="J47" s="404"/>
      <c r="K47" s="404"/>
      <c r="L47" s="404"/>
      <c r="M47" s="404"/>
      <c r="N47" s="404"/>
      <c r="O47" s="404"/>
      <c r="P47" s="404"/>
      <c r="Q47" s="404"/>
      <c r="R47" s="404"/>
      <c r="S47" s="404"/>
      <c r="T47" s="404"/>
      <c r="U47" s="404"/>
      <c r="V47" s="404"/>
      <c r="W47" s="404"/>
      <c r="X47" s="404"/>
      <c r="Y47" s="404"/>
      <c r="Z47" s="404"/>
      <c r="AA47" s="404"/>
      <c r="AB47" s="404"/>
      <c r="AC47" s="404"/>
      <c r="AD47" s="404"/>
      <c r="AE47" s="404"/>
      <c r="AF47" s="404"/>
      <c r="AG47" s="404"/>
      <c r="AH47" s="404"/>
      <c r="AI47" s="404"/>
      <c r="AJ47" s="404"/>
      <c r="AK47" s="404"/>
      <c r="AL47" s="404"/>
      <c r="AM47" s="404"/>
      <c r="AN47" s="404"/>
      <c r="AO47" s="404"/>
      <c r="AP47" s="404"/>
      <c r="AQ47" s="404"/>
      <c r="AR47" s="404"/>
      <c r="AS47" s="404"/>
      <c r="AT47" s="404"/>
      <c r="AU47" s="404"/>
      <c r="AV47" s="405"/>
      <c r="AW47" s="91"/>
      <c r="AX47" s="91"/>
      <c r="AY47" s="417"/>
      <c r="AZ47" s="418"/>
      <c r="BA47" s="418"/>
      <c r="BB47" s="418"/>
      <c r="BC47" s="418"/>
      <c r="BD47" s="418"/>
      <c r="BE47" s="418"/>
      <c r="BF47" s="418"/>
      <c r="BG47" s="418"/>
      <c r="BH47" s="418"/>
      <c r="BI47" s="418"/>
      <c r="BJ47" s="418"/>
      <c r="BK47" s="418"/>
      <c r="BL47" s="418"/>
      <c r="BM47" s="419"/>
    </row>
    <row r="48" spans="2:65" ht="9.75" customHeight="1" thickTop="1">
      <c r="B48" s="670"/>
      <c r="C48" s="4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417"/>
      <c r="AZ48" s="418"/>
      <c r="BA48" s="418"/>
      <c r="BB48" s="418"/>
      <c r="BC48" s="418"/>
      <c r="BD48" s="418"/>
      <c r="BE48" s="418"/>
      <c r="BF48" s="418"/>
      <c r="BG48" s="418"/>
      <c r="BH48" s="418"/>
      <c r="BI48" s="418"/>
      <c r="BJ48" s="418"/>
      <c r="BK48" s="418"/>
      <c r="BL48" s="418"/>
      <c r="BM48" s="419"/>
    </row>
    <row r="49" spans="1:65" ht="90" customHeight="1">
      <c r="B49" s="670"/>
      <c r="C49" s="41"/>
      <c r="D49" s="41"/>
      <c r="E49" s="450" t="s">
        <v>115</v>
      </c>
      <c r="F49" s="451"/>
      <c r="G49" s="92"/>
      <c r="H49" s="704" t="s">
        <v>214</v>
      </c>
      <c r="I49" s="704"/>
      <c r="J49" s="704"/>
      <c r="K49" s="704"/>
      <c r="L49" s="704"/>
      <c r="M49" s="704"/>
      <c r="N49" s="704"/>
      <c r="O49" s="704"/>
      <c r="P49" s="704"/>
      <c r="Q49" s="704"/>
      <c r="R49" s="704"/>
      <c r="S49" s="704"/>
      <c r="T49" s="704"/>
      <c r="U49" s="704"/>
      <c r="V49" s="704"/>
      <c r="W49" s="704"/>
      <c r="X49" s="704"/>
      <c r="Y49" s="704"/>
      <c r="Z49" s="704"/>
      <c r="AA49" s="704"/>
      <c r="AB49" s="704"/>
      <c r="AC49" s="704"/>
      <c r="AD49" s="704"/>
      <c r="AE49" s="704"/>
      <c r="AF49" s="704"/>
      <c r="AG49" s="704"/>
      <c r="AH49" s="704"/>
      <c r="AI49" s="704"/>
      <c r="AJ49" s="704"/>
      <c r="AK49" s="704"/>
      <c r="AL49" s="704"/>
      <c r="AM49" s="704"/>
      <c r="AN49" s="704"/>
      <c r="AO49" s="704"/>
      <c r="AP49" s="704"/>
      <c r="AQ49" s="704"/>
      <c r="AR49" s="704"/>
      <c r="AS49" s="704"/>
      <c r="AT49" s="704"/>
      <c r="AU49" s="704"/>
      <c r="AV49" s="704"/>
      <c r="AW49" s="93"/>
      <c r="AX49" s="93"/>
      <c r="AY49" s="417"/>
      <c r="AZ49" s="418"/>
      <c r="BA49" s="418"/>
      <c r="BB49" s="418"/>
      <c r="BC49" s="418"/>
      <c r="BD49" s="418"/>
      <c r="BE49" s="418"/>
      <c r="BF49" s="418"/>
      <c r="BG49" s="418"/>
      <c r="BH49" s="418"/>
      <c r="BI49" s="418"/>
      <c r="BJ49" s="418"/>
      <c r="BK49" s="418"/>
      <c r="BL49" s="418"/>
      <c r="BM49" s="419"/>
    </row>
    <row r="50" spans="1:65" ht="13.5" customHeight="1">
      <c r="B50" s="670"/>
      <c r="C50" s="41"/>
      <c r="D50" s="41"/>
      <c r="E50" s="452"/>
      <c r="F50" s="453"/>
      <c r="G50" s="92"/>
      <c r="H50" s="704"/>
      <c r="I50" s="704"/>
      <c r="J50" s="704"/>
      <c r="K50" s="704"/>
      <c r="L50" s="704"/>
      <c r="M50" s="704"/>
      <c r="N50" s="704"/>
      <c r="O50" s="704"/>
      <c r="P50" s="704"/>
      <c r="Q50" s="704"/>
      <c r="R50" s="704"/>
      <c r="S50" s="704"/>
      <c r="T50" s="704"/>
      <c r="U50" s="704"/>
      <c r="V50" s="704"/>
      <c r="W50" s="704"/>
      <c r="X50" s="704"/>
      <c r="Y50" s="704"/>
      <c r="Z50" s="704"/>
      <c r="AA50" s="704"/>
      <c r="AB50" s="704"/>
      <c r="AC50" s="704"/>
      <c r="AD50" s="704"/>
      <c r="AE50" s="704"/>
      <c r="AF50" s="704"/>
      <c r="AG50" s="704"/>
      <c r="AH50" s="704"/>
      <c r="AI50" s="704"/>
      <c r="AJ50" s="704"/>
      <c r="AK50" s="704"/>
      <c r="AL50" s="704"/>
      <c r="AM50" s="704"/>
      <c r="AN50" s="704"/>
      <c r="AO50" s="704"/>
      <c r="AP50" s="704"/>
      <c r="AQ50" s="704"/>
      <c r="AR50" s="704"/>
      <c r="AS50" s="704"/>
      <c r="AT50" s="704"/>
      <c r="AU50" s="704"/>
      <c r="AV50" s="704"/>
      <c r="AW50" s="93"/>
      <c r="AX50" s="93"/>
      <c r="AY50" s="420"/>
      <c r="AZ50" s="421"/>
      <c r="BA50" s="421"/>
      <c r="BB50" s="421"/>
      <c r="BC50" s="421"/>
      <c r="BD50" s="421"/>
      <c r="BE50" s="421"/>
      <c r="BF50" s="421"/>
      <c r="BG50" s="421"/>
      <c r="BH50" s="421"/>
      <c r="BI50" s="421"/>
      <c r="BJ50" s="421"/>
      <c r="BK50" s="421"/>
      <c r="BL50" s="421"/>
      <c r="BM50" s="422"/>
    </row>
    <row r="51" spans="1:65" ht="9" customHeight="1">
      <c r="B51" s="670"/>
      <c r="C51" s="41"/>
      <c r="D51" s="41"/>
      <c r="E51" s="41"/>
      <c r="F51" s="41"/>
      <c r="G51" s="41"/>
      <c r="H51" s="41"/>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94"/>
      <c r="BA51" s="94"/>
      <c r="BB51" s="94"/>
      <c r="BC51" s="94"/>
      <c r="BD51" s="94"/>
      <c r="BE51" s="94"/>
      <c r="BF51" s="94"/>
      <c r="BG51" s="94"/>
      <c r="BH51" s="94"/>
      <c r="BI51" s="94"/>
      <c r="BJ51" s="94"/>
      <c r="BK51" s="94"/>
      <c r="BL51" s="94"/>
      <c r="BM51" s="94"/>
    </row>
    <row r="52" spans="1:65" ht="13.5" customHeight="1">
      <c r="B52" s="671"/>
      <c r="C52" s="41"/>
      <c r="D52" s="611" t="s">
        <v>33</v>
      </c>
      <c r="E52" s="611"/>
      <c r="F52" s="611"/>
      <c r="G52" s="611"/>
      <c r="H52" s="611"/>
      <c r="I52" s="611"/>
      <c r="J52" s="611"/>
      <c r="K52" s="611"/>
      <c r="L52" s="611"/>
      <c r="M52" s="611" t="s">
        <v>34</v>
      </c>
      <c r="N52" s="611"/>
      <c r="O52" s="611"/>
      <c r="P52" s="611"/>
      <c r="Q52" s="611"/>
      <c r="R52" s="611"/>
      <c r="S52" s="611"/>
      <c r="T52" s="611"/>
      <c r="U52" s="611"/>
      <c r="V52" s="611"/>
      <c r="W52" s="611"/>
      <c r="X52" s="611" t="s">
        <v>35</v>
      </c>
      <c r="Y52" s="611"/>
      <c r="Z52" s="611"/>
      <c r="AA52" s="611"/>
      <c r="AB52" s="611"/>
      <c r="AC52" s="611"/>
      <c r="AD52" s="611"/>
      <c r="AE52" s="611"/>
      <c r="AF52" s="611"/>
      <c r="AG52" s="611"/>
      <c r="AH52" s="611"/>
      <c r="AI52" s="611"/>
      <c r="AJ52" s="611"/>
      <c r="AK52" s="611" t="s">
        <v>36</v>
      </c>
      <c r="AL52" s="611"/>
      <c r="AM52" s="611"/>
      <c r="AN52" s="611"/>
      <c r="AO52" s="611"/>
      <c r="AP52" s="611"/>
      <c r="AQ52" s="611"/>
      <c r="AR52" s="611"/>
      <c r="AS52" s="611"/>
      <c r="AT52" s="611"/>
      <c r="AU52" s="611"/>
      <c r="AV52" s="611"/>
      <c r="AW52" s="611"/>
      <c r="AX52" s="611"/>
      <c r="AY52" s="611"/>
      <c r="AZ52" s="611" t="s">
        <v>37</v>
      </c>
      <c r="BA52" s="611"/>
      <c r="BB52" s="611"/>
      <c r="BC52" s="611"/>
      <c r="BD52" s="611"/>
      <c r="BE52" s="611"/>
      <c r="BF52" s="611"/>
      <c r="BG52" s="611" t="s">
        <v>38</v>
      </c>
      <c r="BH52" s="611"/>
      <c r="BI52" s="611"/>
      <c r="BJ52" s="611"/>
      <c r="BK52" s="611"/>
      <c r="BL52" s="611"/>
      <c r="BM52" s="611"/>
    </row>
    <row r="53" spans="1:65" ht="31.5" customHeight="1">
      <c r="A53" s="672" t="s">
        <v>215</v>
      </c>
      <c r="B53" s="673"/>
      <c r="C53" s="674"/>
      <c r="D53" s="610"/>
      <c r="E53" s="610"/>
      <c r="F53" s="610"/>
      <c r="G53" s="610"/>
      <c r="H53" s="610"/>
      <c r="I53" s="610"/>
      <c r="J53" s="610"/>
      <c r="K53" s="610"/>
      <c r="L53" s="610"/>
      <c r="M53" s="610"/>
      <c r="N53" s="610"/>
      <c r="O53" s="610"/>
      <c r="P53" s="610"/>
      <c r="Q53" s="610"/>
      <c r="R53" s="610"/>
      <c r="S53" s="610"/>
      <c r="T53" s="610"/>
      <c r="U53" s="610"/>
      <c r="V53" s="610"/>
      <c r="W53" s="610"/>
      <c r="X53" s="610"/>
      <c r="Y53" s="610"/>
      <c r="Z53" s="610"/>
      <c r="AA53" s="610"/>
      <c r="AB53" s="610"/>
      <c r="AC53" s="610"/>
      <c r="AD53" s="610"/>
      <c r="AE53" s="610"/>
      <c r="AF53" s="610"/>
      <c r="AG53" s="610"/>
      <c r="AH53" s="610"/>
      <c r="AI53" s="610"/>
      <c r="AJ53" s="610"/>
      <c r="AK53" s="610"/>
      <c r="AL53" s="610"/>
      <c r="AM53" s="610"/>
      <c r="AN53" s="610"/>
      <c r="AO53" s="610"/>
      <c r="AP53" s="610"/>
      <c r="AQ53" s="610"/>
      <c r="AR53" s="610"/>
      <c r="AS53" s="610"/>
      <c r="AT53" s="610"/>
      <c r="AU53" s="610"/>
      <c r="AV53" s="610"/>
      <c r="AW53" s="610"/>
      <c r="AX53" s="610"/>
      <c r="AY53" s="610"/>
      <c r="AZ53" s="610"/>
      <c r="BA53" s="610"/>
      <c r="BB53" s="610"/>
      <c r="BC53" s="610"/>
      <c r="BD53" s="610"/>
      <c r="BE53" s="610"/>
      <c r="BF53" s="610"/>
      <c r="BG53" s="610"/>
      <c r="BH53" s="610"/>
      <c r="BI53" s="610"/>
      <c r="BJ53" s="610"/>
      <c r="BK53" s="610"/>
      <c r="BL53" s="610"/>
      <c r="BM53" s="610"/>
    </row>
    <row r="54" spans="1:65" ht="4.5" customHeight="1"/>
    <row r="55" spans="1:65" ht="4.5" hidden="1" customHeight="1"/>
  </sheetData>
  <sheetProtection algorithmName="SHA-512" hashValue="ZU8mUeB8zowHCIijmHIULvnq4GLPltSAIfG+i33b+mInwcDUYc9MAG/iKvI0Lf1n0L5AdIgz0d96coI24v4LKg==" saltValue="v7QzC1FN0Ek625Qvdtlqug==" spinCount="100000" sheet="1" selectLockedCells="1"/>
  <mergeCells count="157">
    <mergeCell ref="B2:B52"/>
    <mergeCell ref="A53:C53"/>
    <mergeCell ref="E17:H18"/>
    <mergeCell ref="O19:P20"/>
    <mergeCell ref="Q19:R20"/>
    <mergeCell ref="D16:D25"/>
    <mergeCell ref="AG24:AN26"/>
    <mergeCell ref="AO24:AV26"/>
    <mergeCell ref="Y24:AF26"/>
    <mergeCell ref="E16:H16"/>
    <mergeCell ref="AB2:AX3"/>
    <mergeCell ref="J2:Q3"/>
    <mergeCell ref="R3:S3"/>
    <mergeCell ref="T2:AA3"/>
    <mergeCell ref="E21:E27"/>
    <mergeCell ref="F21:H25"/>
    <mergeCell ref="F26:H27"/>
    <mergeCell ref="I35:J35"/>
    <mergeCell ref="AX32:BM32"/>
    <mergeCell ref="AX37:BM37"/>
    <mergeCell ref="AX40:BM40"/>
    <mergeCell ref="D28:BM30"/>
    <mergeCell ref="D31:BM31"/>
    <mergeCell ref="H49:AV50"/>
    <mergeCell ref="K36:AB37"/>
    <mergeCell ref="E11:N12"/>
    <mergeCell ref="E8:N10"/>
    <mergeCell ref="Q6:S8"/>
    <mergeCell ref="Q9:S12"/>
    <mergeCell ref="T6:AV8"/>
    <mergeCell ref="AR13:AS13"/>
    <mergeCell ref="AT13:AU13"/>
    <mergeCell ref="AN13:AO13"/>
    <mergeCell ref="AP13:AQ13"/>
    <mergeCell ref="AL13:AM13"/>
    <mergeCell ref="AC13:AD13"/>
    <mergeCell ref="AA13:AB13"/>
    <mergeCell ref="Q13:Y13"/>
    <mergeCell ref="O6:O13"/>
    <mergeCell ref="P6:P13"/>
    <mergeCell ref="T9:AV12"/>
    <mergeCell ref="I21:X25"/>
    <mergeCell ref="I26:X27"/>
    <mergeCell ref="K19:K20"/>
    <mergeCell ref="Y17:AF18"/>
    <mergeCell ref="U16:X16"/>
    <mergeCell ref="AK20:AN22"/>
    <mergeCell ref="AO15:AV16"/>
    <mergeCell ref="BG53:BM53"/>
    <mergeCell ref="D52:L52"/>
    <mergeCell ref="M52:W52"/>
    <mergeCell ref="X52:AJ52"/>
    <mergeCell ref="AK52:AY52"/>
    <mergeCell ref="AZ52:BF52"/>
    <mergeCell ref="BG52:BM52"/>
    <mergeCell ref="E15:H15"/>
    <mergeCell ref="AG15:AN16"/>
    <mergeCell ref="AH20:AJ22"/>
    <mergeCell ref="U19:U20"/>
    <mergeCell ref="V19:V20"/>
    <mergeCell ref="W19:X20"/>
    <mergeCell ref="L19:L20"/>
    <mergeCell ref="M19:M20"/>
    <mergeCell ref="N19:N20"/>
    <mergeCell ref="D53:L53"/>
    <mergeCell ref="M53:W53"/>
    <mergeCell ref="X53:AJ53"/>
    <mergeCell ref="AK53:AY53"/>
    <mergeCell ref="AZ53:BF53"/>
    <mergeCell ref="AQ20:AS22"/>
    <mergeCell ref="AT20:AV22"/>
    <mergeCell ref="I15:S15"/>
    <mergeCell ref="AY8:AZ8"/>
    <mergeCell ref="AY11:AZ11"/>
    <mergeCell ref="AH13:AI13"/>
    <mergeCell ref="AW6:AX13"/>
    <mergeCell ref="AY6:BE7"/>
    <mergeCell ref="AY9:BE10"/>
    <mergeCell ref="AY12:BE13"/>
    <mergeCell ref="BJ34:BL34"/>
    <mergeCell ref="I32:J32"/>
    <mergeCell ref="AK32:AL37"/>
    <mergeCell ref="U15:X15"/>
    <mergeCell ref="AG23:AN23"/>
    <mergeCell ref="AX24:AZ25"/>
    <mergeCell ref="AY20:AZ22"/>
    <mergeCell ref="AH18:AJ19"/>
    <mergeCell ref="AQ18:AS19"/>
    <mergeCell ref="AK18:AN19"/>
    <mergeCell ref="AT18:AV19"/>
    <mergeCell ref="T15:T16"/>
    <mergeCell ref="I16:S16"/>
    <mergeCell ref="I17:X18"/>
    <mergeCell ref="S19:T20"/>
    <mergeCell ref="Y15:AF16"/>
    <mergeCell ref="AW15:BA16"/>
    <mergeCell ref="AJ13:AK13"/>
    <mergeCell ref="R2:S2"/>
    <mergeCell ref="E19:H20"/>
    <mergeCell ref="I19:I20"/>
    <mergeCell ref="J19:J20"/>
    <mergeCell ref="I33:AB34"/>
    <mergeCell ref="K32:M32"/>
    <mergeCell ref="AO23:AV23"/>
    <mergeCell ref="AC32:AJ34"/>
    <mergeCell ref="D32:H34"/>
    <mergeCell ref="AM32:AN32"/>
    <mergeCell ref="AM33:AV34"/>
    <mergeCell ref="AF13:AG13"/>
    <mergeCell ref="BH15:BM16"/>
    <mergeCell ref="BL17:BM27"/>
    <mergeCell ref="BK17:BK27"/>
    <mergeCell ref="BG6:BI7"/>
    <mergeCell ref="BG8:BI9"/>
    <mergeCell ref="BG10:BI11"/>
    <mergeCell ref="BG12:BI13"/>
    <mergeCell ref="BH34:BI34"/>
    <mergeCell ref="BH35:BI35"/>
    <mergeCell ref="BI19:BJ24"/>
    <mergeCell ref="BI18:BJ18"/>
    <mergeCell ref="BB15:BG16"/>
    <mergeCell ref="BE17:BG25"/>
    <mergeCell ref="BC19:BC24"/>
    <mergeCell ref="BD17:BD25"/>
    <mergeCell ref="BD26:BG27"/>
    <mergeCell ref="BB26:BC27"/>
    <mergeCell ref="BJ35:BL35"/>
    <mergeCell ref="BJ6:BM7"/>
    <mergeCell ref="BJ10:BM11"/>
    <mergeCell ref="BF11:BF13"/>
    <mergeCell ref="BJ12:BM13"/>
    <mergeCell ref="BF7:BF9"/>
    <mergeCell ref="BJ8:BM9"/>
    <mergeCell ref="I45:AV47"/>
    <mergeCell ref="E45:G45"/>
    <mergeCell ref="E46:G46"/>
    <mergeCell ref="AK41:AU42"/>
    <mergeCell ref="D44:AV44"/>
    <mergeCell ref="AY45:BM50"/>
    <mergeCell ref="BC34:BG34"/>
    <mergeCell ref="BC35:BG35"/>
    <mergeCell ref="BC41:BM41"/>
    <mergeCell ref="E40:G40"/>
    <mergeCell ref="E41:G41"/>
    <mergeCell ref="I40:AJ42"/>
    <mergeCell ref="AX41:BA41"/>
    <mergeCell ref="AX35:BA35"/>
    <mergeCell ref="AX34:BA34"/>
    <mergeCell ref="AK40:AV40"/>
    <mergeCell ref="AC35:AJ37"/>
    <mergeCell ref="K35:AB35"/>
    <mergeCell ref="D39:BM39"/>
    <mergeCell ref="I36:J37"/>
    <mergeCell ref="E49:F50"/>
    <mergeCell ref="D35:H37"/>
    <mergeCell ref="AM35:AN35"/>
    <mergeCell ref="AM36:AV37"/>
  </mergeCells>
  <phoneticPr fontId="3"/>
  <conditionalFormatting sqref="D2:BM50">
    <cfRule type="containsText" dxfId="0" priority="35" operator="containsText" text="入力してください">
      <formula>NOT(ISERROR(SEARCH("入力してください",D2)))</formula>
    </cfRule>
  </conditionalFormatting>
  <dataValidations disablePrompts="1" count="1">
    <dataValidation imeMode="disabled" allowBlank="1" showInputMessage="1" showErrorMessage="1" sqref="BC19:BC24 BI19:BJ24" xr:uid="{57200443-E4D0-4AA1-AD3C-DD2DDE01B7FD}"/>
  </dataValidations>
  <printOptions horizontalCentered="1" verticalCentered="1"/>
  <pageMargins left="0.43307086614173229" right="0.19685039370078741" top="0.43307086614173229" bottom="0.39370078740157483" header="0.31496062992125984" footer="0.31496062992125984"/>
  <pageSetup paperSize="9" scale="82"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62ACE-3C2F-484F-8DC9-4BD5C1BB6D91}">
  <sheetPr codeName="Sheet5">
    <tabColor rgb="FF0070C0"/>
  </sheetPr>
  <dimension ref="A1:C15"/>
  <sheetViews>
    <sheetView showGridLines="0" showRowColHeaders="0" showRuler="0" view="pageLayout" zoomScaleNormal="100" workbookViewId="0">
      <selection activeCell="B13" sqref="B13"/>
    </sheetView>
  </sheetViews>
  <sheetFormatPr defaultRowHeight="13.5"/>
  <cols>
    <col min="1" max="1" width="0.75" style="102" customWidth="1"/>
    <col min="2" max="2" width="50.125" style="102" customWidth="1"/>
    <col min="3" max="3" width="0.75" style="102" customWidth="1"/>
    <col min="4" max="16384" width="9" style="102"/>
  </cols>
  <sheetData>
    <row r="1" spans="1:3" ht="4.5" customHeight="1">
      <c r="C1" s="103"/>
    </row>
    <row r="2" spans="1:3">
      <c r="B2" s="102" t="s">
        <v>147</v>
      </c>
    </row>
    <row r="4" spans="1:3">
      <c r="B4" s="102" t="s">
        <v>148</v>
      </c>
    </row>
    <row r="5" spans="1:3">
      <c r="B5" s="102" t="s">
        <v>149</v>
      </c>
    </row>
    <row r="7" spans="1:3">
      <c r="B7" s="102" t="s">
        <v>150</v>
      </c>
    </row>
    <row r="8" spans="1:3">
      <c r="B8" s="102" t="s">
        <v>216</v>
      </c>
    </row>
    <row r="10" spans="1:3" ht="4.5" customHeight="1">
      <c r="A10" s="104"/>
      <c r="C10" s="105"/>
    </row>
    <row r="12" spans="1:3">
      <c r="A12" s="102" t="s">
        <v>151</v>
      </c>
    </row>
    <row r="13" spans="1:3" ht="32.25">
      <c r="A13" s="102" t="s">
        <v>162</v>
      </c>
    </row>
    <row r="15" spans="1:3">
      <c r="A15" s="102" t="s">
        <v>163</v>
      </c>
    </row>
  </sheetData>
  <sheetProtection algorithmName="SHA-512" hashValue="oDFuHn6/WDaODthvwUMhlHgHnohLB7KQ8Rg8K0DteJr2Iyb+C+BAIA2FmeeTTa4Ne3u8oYS5u9VE+DqGuUCwaA==" saltValue="wyNiUN3fDVmkMd8EU838YA==" spinCount="100000" sheet="1" objects="1" scenarios="1"/>
  <phoneticPr fontId="3"/>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16</vt:i4>
      </vt:variant>
    </vt:vector>
  </HeadingPairs>
  <TitlesOfParts>
    <vt:vector size="20" baseType="lpstr">
      <vt:lpstr>説明</vt:lpstr>
      <vt:lpstr>入力シート</vt:lpstr>
      <vt:lpstr>印刷シート</vt:lpstr>
      <vt:lpstr>京都市の提出先</vt:lpstr>
      <vt:lpstr>印刷シート!Print_Area</vt:lpstr>
      <vt:lpstr>京都市の提出先!Print_Area</vt:lpstr>
      <vt:lpstr>説明!Print_Area</vt:lpstr>
      <vt:lpstr>さい</vt:lpstr>
      <vt:lpstr>の他</vt:lpstr>
      <vt:lpstr>一括</vt:lpstr>
      <vt:lpstr>休職</vt:lpstr>
      <vt:lpstr>死亡</vt:lpstr>
      <vt:lpstr>少額</vt:lpstr>
      <vt:lpstr>選択</vt:lpstr>
      <vt:lpstr>退職</vt:lpstr>
      <vt:lpstr>長欠</vt:lpstr>
      <vt:lpstr>定期</vt:lpstr>
      <vt:lpstr>転籍</vt:lpstr>
      <vt:lpstr>特別</vt:lpstr>
      <vt:lpstr>普通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2022-12-19T02:24:16Z</cp:lastPrinted>
  <dcterms:created xsi:type="dcterms:W3CDTF">2019-11-11T04:30:50Z</dcterms:created>
  <dcterms:modified xsi:type="dcterms:W3CDTF">2025-04-30T04:51:07Z</dcterms:modified>
</cp:coreProperties>
</file>