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cserve\docserve\free_space(1210010000)\★★★（新）docserve共通フォルダ★★★\05_芸大\00_移転整備\設計・プロポーザル\290508公告（ＨＰアップ）\HPアップデータ\募集要領参考資料\"/>
    </mc:Choice>
  </mc:AlternateContent>
  <bookViews>
    <workbookView xWindow="0" yWindow="0" windowWidth="20490" windowHeight="7770"/>
  </bookViews>
  <sheets>
    <sheet name="集計" sheetId="32" r:id="rId1"/>
    <sheet name="日本画" sheetId="1" r:id="rId2"/>
    <sheet name="油画" sheetId="2" r:id="rId3"/>
    <sheet name="彫刻" sheetId="6" r:id="rId4"/>
    <sheet name="版画" sheetId="7" r:id="rId5"/>
    <sheet name="構想設計" sheetId="10" r:id="rId6"/>
    <sheet name="デザイン" sheetId="11" r:id="rId7"/>
    <sheet name="陶磁器" sheetId="12" r:id="rId8"/>
    <sheet name="漆工" sheetId="8" r:id="rId9"/>
    <sheet name="染織" sheetId="13" r:id="rId10"/>
    <sheet name="総合芸術" sheetId="14" r:id="rId11"/>
    <sheet name="保存修復" sheetId="15" r:id="rId12"/>
    <sheet name="総合基礎実技" sheetId="16" r:id="rId13"/>
    <sheet name="作曲" sheetId="17" r:id="rId14"/>
    <sheet name="指揮" sheetId="18" r:id="rId15"/>
    <sheet name="ピアノ" sheetId="19" r:id="rId16"/>
    <sheet name="弦楽" sheetId="20" r:id="rId17"/>
    <sheet name="管・打楽" sheetId="21" r:id="rId18"/>
    <sheet name="声楽" sheetId="22" r:id="rId19"/>
    <sheet name="音楽学" sheetId="23" r:id="rId20"/>
    <sheet name="講堂" sheetId="24" r:id="rId21"/>
    <sheet name="学科共通" sheetId="25" r:id="rId22"/>
    <sheet name="伝音" sheetId="28" r:id="rId23"/>
    <sheet name="芸術資源研究センター" sheetId="29" r:id="rId24"/>
    <sheet name="図書館・資料館" sheetId="26" r:id="rId25"/>
    <sheet name="＠KCUA" sheetId="31" r:id="rId26"/>
    <sheet name="事務局" sheetId="27" r:id="rId27"/>
    <sheet name="備考" sheetId="9" r:id="rId28"/>
  </sheets>
  <definedNames>
    <definedName name="_xlnm.Print_Area" localSheetId="25">'＠KCUA'!$A$1:$K$15</definedName>
    <definedName name="_xlnm.Print_Area" localSheetId="6">デザイン!$A$1:$K$93</definedName>
    <definedName name="_xlnm.Print_Area" localSheetId="15">ピアノ!$A$1:$K$15</definedName>
    <definedName name="_xlnm.Print_Area" localSheetId="19">音楽学!$A$1:$K$13</definedName>
    <definedName name="_xlnm.Print_Area" localSheetId="21">学科共通!$A$1:$K$25</definedName>
    <definedName name="_xlnm.Print_Area" localSheetId="17">管・打楽!$A$1:$K$31</definedName>
    <definedName name="_xlnm.Print_Area" localSheetId="23">芸術資源研究センター!$A$1:$K$16</definedName>
    <definedName name="_xlnm.Print_Area" localSheetId="16">弦楽!$A$1:$K$12</definedName>
    <definedName name="_xlnm.Print_Area" localSheetId="5">構想設計!$A$1:$K$37</definedName>
    <definedName name="_xlnm.Print_Area" localSheetId="20">講堂!$A$1:$K$14</definedName>
    <definedName name="_xlnm.Print_Area" localSheetId="13">作曲!$A$1:$K$17</definedName>
    <definedName name="_xlnm.Print_Area" localSheetId="14">指揮!$A$1:$K$12</definedName>
    <definedName name="_xlnm.Print_Area" localSheetId="26">事務局!$A$1:$K$56</definedName>
    <definedName name="_xlnm.Print_Area" localSheetId="8">漆工!$A$1:$K$57</definedName>
    <definedName name="_xlnm.Print_Area" localSheetId="0">集計!$A$1:$P$48</definedName>
    <definedName name="_xlnm.Print_Area" localSheetId="24">図書館・資料館!$A$1:$K$32</definedName>
    <definedName name="_xlnm.Print_Area" localSheetId="18">声楽!$A$1:$K$25</definedName>
    <definedName name="_xlnm.Print_Area" localSheetId="9">染織!$A$1:$K$51</definedName>
    <definedName name="_xlnm.Print_Area" localSheetId="12">総合基礎実技!$A$1:$K$16</definedName>
    <definedName name="_xlnm.Print_Area" localSheetId="10">総合芸術!$A$1:$K$20</definedName>
    <definedName name="_xlnm.Print_Area" localSheetId="3">彫刻!$A$1:$K$37</definedName>
    <definedName name="_xlnm.Print_Area" localSheetId="22">伝音!$A$1:$K$44</definedName>
    <definedName name="_xlnm.Print_Area" localSheetId="7">陶磁器!$A$1:$K$50</definedName>
    <definedName name="_xlnm.Print_Area" localSheetId="1">日本画!$A$1:$K$34</definedName>
    <definedName name="_xlnm.Print_Area" localSheetId="4">版画!$A$1:$K$41</definedName>
    <definedName name="_xlnm.Print_Area" localSheetId="27">備考!$A$1:$K$47</definedName>
    <definedName name="_xlnm.Print_Area" localSheetId="11">保存修復!$A$1:$K$18</definedName>
    <definedName name="_xlnm.Print_Area" localSheetId="2">油画!$A$1:$K$27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2" l="1"/>
  <c r="G64" i="11" l="1"/>
  <c r="G29" i="1"/>
  <c r="L10" i="32"/>
  <c r="L15" i="32"/>
  <c r="L20" i="32"/>
  <c r="L24" i="32"/>
  <c r="L38" i="32"/>
  <c r="L46" i="32"/>
  <c r="L27" i="32" l="1"/>
  <c r="L47" i="32" s="1"/>
  <c r="J38" i="32"/>
  <c r="I38" i="32"/>
  <c r="H38" i="32"/>
  <c r="G38" i="32"/>
  <c r="K35" i="32"/>
  <c r="K34" i="32"/>
  <c r="K33" i="32"/>
  <c r="K32" i="32"/>
  <c r="K31" i="32"/>
  <c r="K30" i="32"/>
  <c r="K29" i="32"/>
  <c r="K28" i="32"/>
  <c r="J24" i="32"/>
  <c r="I24" i="32"/>
  <c r="H24" i="32"/>
  <c r="G24" i="32"/>
  <c r="K23" i="32"/>
  <c r="K22" i="32"/>
  <c r="K21" i="32"/>
  <c r="J20" i="32"/>
  <c r="I20" i="32"/>
  <c r="H20" i="32"/>
  <c r="G20" i="32"/>
  <c r="K19" i="32"/>
  <c r="K18" i="32"/>
  <c r="K17" i="32"/>
  <c r="K16" i="32"/>
  <c r="J15" i="32"/>
  <c r="I15" i="32"/>
  <c r="H15" i="32"/>
  <c r="G15" i="32"/>
  <c r="K14" i="32"/>
  <c r="K13" i="32"/>
  <c r="K12" i="32"/>
  <c r="K11" i="32"/>
  <c r="J10" i="32"/>
  <c r="I10" i="32"/>
  <c r="H10" i="32"/>
  <c r="G10" i="32"/>
  <c r="K9" i="32"/>
  <c r="K8" i="32"/>
  <c r="K7" i="32"/>
  <c r="K6" i="32"/>
  <c r="K5" i="32"/>
  <c r="N9" i="32" l="1"/>
  <c r="N29" i="32"/>
  <c r="N33" i="32"/>
  <c r="N41" i="32"/>
  <c r="N45" i="32"/>
  <c r="N6" i="32"/>
  <c r="N23" i="32"/>
  <c r="N28" i="32"/>
  <c r="N32" i="32"/>
  <c r="N42" i="32"/>
  <c r="M20" i="32"/>
  <c r="N20" i="32" s="1"/>
  <c r="K24" i="32"/>
  <c r="N43" i="32"/>
  <c r="H27" i="32"/>
  <c r="N7" i="32"/>
  <c r="N22" i="32"/>
  <c r="G27" i="32"/>
  <c r="G47" i="32" s="1"/>
  <c r="H47" i="32"/>
  <c r="K20" i="32"/>
  <c r="N26" i="32"/>
  <c r="M10" i="32"/>
  <c r="N10" i="32" s="1"/>
  <c r="K38" i="32"/>
  <c r="N11" i="32"/>
  <c r="K15" i="32"/>
  <c r="N17" i="32"/>
  <c r="N30" i="32"/>
  <c r="N34" i="32"/>
  <c r="N8" i="32"/>
  <c r="I27" i="32"/>
  <c r="I47" i="32" s="1"/>
  <c r="J27" i="32"/>
  <c r="J47" i="32" s="1"/>
  <c r="N37" i="32"/>
  <c r="N40" i="32"/>
  <c r="M24" i="32"/>
  <c r="N24" i="32" s="1"/>
  <c r="N44" i="32"/>
  <c r="M15" i="32"/>
  <c r="N15" i="32" s="1"/>
  <c r="N18" i="32"/>
  <c r="N21" i="32"/>
  <c r="N25" i="32"/>
  <c r="N31" i="32"/>
  <c r="N35" i="32"/>
  <c r="N36" i="32"/>
  <c r="N39" i="32"/>
  <c r="K10" i="32"/>
  <c r="N16" i="32"/>
  <c r="E14" i="16"/>
  <c r="E14" i="17"/>
  <c r="E14" i="19"/>
  <c r="E14" i="22"/>
  <c r="E14" i="23"/>
  <c r="E14" i="24"/>
  <c r="E14" i="15"/>
  <c r="G50" i="27"/>
  <c r="G16" i="29"/>
  <c r="N46" i="32" l="1"/>
  <c r="K27" i="32"/>
  <c r="K47" i="32" s="1"/>
  <c r="N38" i="32"/>
  <c r="N27" i="32" l="1"/>
  <c r="G15" i="31"/>
  <c r="G17" i="25"/>
  <c r="G15" i="19"/>
  <c r="D17" i="17"/>
  <c r="G17" i="17"/>
  <c r="G18" i="15"/>
  <c r="D25" i="25" l="1"/>
  <c r="E49" i="13" l="1"/>
  <c r="G23" i="2" l="1"/>
  <c r="G31" i="21" l="1"/>
  <c r="E30" i="21"/>
  <c r="D24" i="22" l="1"/>
  <c r="E24" i="22" s="1"/>
  <c r="D23" i="22"/>
  <c r="E23" i="22" s="1"/>
  <c r="F25" i="22"/>
  <c r="G25" i="22"/>
  <c r="E22" i="21" l="1"/>
  <c r="E23" i="21"/>
  <c r="G23" i="15"/>
  <c r="F23" i="15"/>
  <c r="D21" i="15"/>
  <c r="D23" i="15" s="1"/>
  <c r="D17" i="16"/>
  <c r="F17" i="16"/>
  <c r="G32" i="13"/>
  <c r="G53" i="8"/>
  <c r="E75" i="11"/>
  <c r="E21" i="15" l="1"/>
  <c r="D26" i="1" l="1"/>
  <c r="D27" i="1"/>
  <c r="D23" i="1"/>
  <c r="D24" i="1"/>
  <c r="D25" i="1"/>
  <c r="D10" i="1"/>
  <c r="D11" i="1"/>
  <c r="D12" i="1"/>
  <c r="D13" i="1"/>
  <c r="D14" i="1"/>
  <c r="E14" i="1" s="1"/>
  <c r="D15" i="1"/>
  <c r="D16" i="1"/>
  <c r="D17" i="1"/>
  <c r="D18" i="1"/>
  <c r="D19" i="1"/>
  <c r="D20" i="1"/>
  <c r="D21" i="1"/>
  <c r="D22" i="1"/>
  <c r="D9" i="1"/>
  <c r="D8" i="1"/>
  <c r="E30" i="26" l="1"/>
  <c r="E29" i="26"/>
  <c r="E34" i="10"/>
  <c r="E33" i="10"/>
  <c r="G34" i="7" l="1"/>
  <c r="F34" i="7"/>
  <c r="E35" i="6"/>
  <c r="E34" i="6"/>
  <c r="G34" i="1"/>
  <c r="D40" i="27" l="1"/>
  <c r="E40" i="27" s="1"/>
  <c r="D41" i="27"/>
  <c r="E41" i="27" s="1"/>
  <c r="D42" i="27"/>
  <c r="E42" i="27" s="1"/>
  <c r="D43" i="27"/>
  <c r="E43" i="27" s="1"/>
  <c r="D44" i="27"/>
  <c r="E44" i="27" s="1"/>
  <c r="D45" i="27"/>
  <c r="E45" i="27" s="1"/>
  <c r="D46" i="27"/>
  <c r="E46" i="27" s="1"/>
  <c r="F5" i="24"/>
  <c r="E30" i="10"/>
  <c r="E31" i="10"/>
  <c r="E32" i="10"/>
  <c r="D25" i="10"/>
  <c r="E25" i="10"/>
  <c r="D26" i="10"/>
  <c r="E26" i="10"/>
  <c r="D27" i="10"/>
  <c r="E27" i="10"/>
  <c r="D23" i="10"/>
  <c r="E23" i="10"/>
  <c r="D22" i="10"/>
  <c r="E22" i="10"/>
  <c r="D21" i="10"/>
  <c r="E21" i="10"/>
  <c r="F25" i="25" l="1"/>
  <c r="G25" i="25"/>
  <c r="F15" i="31"/>
  <c r="F16" i="29"/>
  <c r="F56" i="27"/>
  <c r="G56" i="27"/>
  <c r="F50" i="27"/>
  <c r="F32" i="26"/>
  <c r="G32" i="26"/>
  <c r="F39" i="28"/>
  <c r="G39" i="28"/>
  <c r="F17" i="25"/>
  <c r="F13" i="23"/>
  <c r="G13" i="23"/>
  <c r="F12" i="22"/>
  <c r="G12" i="22"/>
  <c r="F31" i="21"/>
  <c r="F24" i="21"/>
  <c r="G24" i="21"/>
  <c r="F12" i="20"/>
  <c r="G12" i="20"/>
  <c r="F15" i="19"/>
  <c r="F12" i="18"/>
  <c r="G12" i="18"/>
  <c r="F17" i="17"/>
  <c r="F12" i="16"/>
  <c r="G12" i="16"/>
  <c r="F18" i="15"/>
  <c r="F20" i="14"/>
  <c r="G20" i="14"/>
  <c r="F51" i="13"/>
  <c r="D8" i="13"/>
  <c r="E8" i="13" s="1"/>
  <c r="D9" i="13"/>
  <c r="E9" i="13" s="1"/>
  <c r="D10" i="13"/>
  <c r="E10" i="13" s="1"/>
  <c r="D11" i="13"/>
  <c r="E11" i="13"/>
  <c r="D12" i="13"/>
  <c r="E12" i="13" s="1"/>
  <c r="D13" i="13"/>
  <c r="E13" i="13" s="1"/>
  <c r="D14" i="13"/>
  <c r="E14" i="13" s="1"/>
  <c r="D15" i="13"/>
  <c r="E15" i="13" s="1"/>
  <c r="D16" i="13"/>
  <c r="E16" i="13" s="1"/>
  <c r="D17" i="13"/>
  <c r="E17" i="13" s="1"/>
  <c r="D18" i="13"/>
  <c r="E18" i="13" s="1"/>
  <c r="D19" i="13"/>
  <c r="E19" i="13" s="1"/>
  <c r="D20" i="13"/>
  <c r="E20" i="13" s="1"/>
  <c r="D21" i="13"/>
  <c r="E21" i="13" s="1"/>
  <c r="D22" i="13"/>
  <c r="E22" i="13" s="1"/>
  <c r="D23" i="13"/>
  <c r="E23" i="13" s="1"/>
  <c r="D24" i="13"/>
  <c r="E24" i="13" s="1"/>
  <c r="D25" i="13"/>
  <c r="E25" i="13" s="1"/>
  <c r="D26" i="13"/>
  <c r="E26" i="13" s="1"/>
  <c r="D27" i="13"/>
  <c r="E27" i="13" s="1"/>
  <c r="D28" i="13"/>
  <c r="E28" i="13"/>
  <c r="D29" i="13"/>
  <c r="E29" i="13" s="1"/>
  <c r="D30" i="13"/>
  <c r="E30" i="13" s="1"/>
  <c r="D31" i="13"/>
  <c r="E31" i="13" s="1"/>
  <c r="F32" i="13"/>
  <c r="E44" i="13"/>
  <c r="E45" i="13"/>
  <c r="E46" i="13"/>
  <c r="E47" i="13"/>
  <c r="E48" i="13"/>
  <c r="E50" i="13"/>
  <c r="G51" i="13"/>
  <c r="D19" i="14"/>
  <c r="E19" i="14" s="1"/>
  <c r="D18" i="14"/>
  <c r="E18" i="14" s="1"/>
  <c r="E17" i="14"/>
  <c r="D16" i="14"/>
  <c r="E16" i="14" s="1"/>
  <c r="E15" i="14"/>
  <c r="D14" i="14"/>
  <c r="E14" i="14" s="1"/>
  <c r="D13" i="14"/>
  <c r="E13" i="14" s="1"/>
  <c r="D12" i="14"/>
  <c r="E12" i="14" s="1"/>
  <c r="D11" i="14"/>
  <c r="E11" i="14" s="1"/>
  <c r="D10" i="14"/>
  <c r="E10" i="14" s="1"/>
  <c r="D9" i="14"/>
  <c r="E9" i="14" s="1"/>
  <c r="D8" i="14"/>
  <c r="E8" i="14" s="1"/>
  <c r="D17" i="15"/>
  <c r="E17" i="15" s="1"/>
  <c r="D16" i="15"/>
  <c r="E16" i="15" s="1"/>
  <c r="D15" i="15"/>
  <c r="E15" i="15" s="1"/>
  <c r="D14" i="15"/>
  <c r="E13" i="15"/>
  <c r="D12" i="15"/>
  <c r="E12" i="15" s="1"/>
  <c r="D11" i="15"/>
  <c r="E11" i="15" s="1"/>
  <c r="D10" i="15"/>
  <c r="E10" i="15" s="1"/>
  <c r="D9" i="15"/>
  <c r="E9" i="15" s="1"/>
  <c r="D8" i="15"/>
  <c r="E8" i="15" s="1"/>
  <c r="E15" i="16"/>
  <c r="D11" i="16"/>
  <c r="E11" i="16" s="1"/>
  <c r="D10" i="16"/>
  <c r="E10" i="16" s="1"/>
  <c r="D9" i="16"/>
  <c r="E9" i="16" s="1"/>
  <c r="D8" i="16"/>
  <c r="E8" i="16" s="1"/>
  <c r="D16" i="17"/>
  <c r="E16" i="17" s="1"/>
  <c r="D15" i="17"/>
  <c r="E15" i="17" s="1"/>
  <c r="D13" i="17"/>
  <c r="E13" i="17" s="1"/>
  <c r="E12" i="17"/>
  <c r="D11" i="17"/>
  <c r="E11" i="17" s="1"/>
  <c r="D10" i="17"/>
  <c r="E10" i="17" s="1"/>
  <c r="D9" i="17"/>
  <c r="E9" i="17" s="1"/>
  <c r="D8" i="17"/>
  <c r="E8" i="17" s="1"/>
  <c r="D11" i="18"/>
  <c r="E11" i="18" s="1"/>
  <c r="D10" i="18"/>
  <c r="E10" i="18" s="1"/>
  <c r="D9" i="18"/>
  <c r="E9" i="18" s="1"/>
  <c r="D8" i="18"/>
  <c r="E8" i="18" s="1"/>
  <c r="D13" i="19"/>
  <c r="E13" i="19" s="1"/>
  <c r="D12" i="19"/>
  <c r="E12" i="19" s="1"/>
  <c r="D11" i="19"/>
  <c r="E11" i="19" s="1"/>
  <c r="D10" i="19"/>
  <c r="E10" i="19" s="1"/>
  <c r="D9" i="19"/>
  <c r="E9" i="19" s="1"/>
  <c r="D8" i="19"/>
  <c r="E8" i="19" s="1"/>
  <c r="D11" i="20"/>
  <c r="E11" i="20" s="1"/>
  <c r="D10" i="20"/>
  <c r="E10" i="20" s="1"/>
  <c r="D9" i="20"/>
  <c r="E9" i="20" s="1"/>
  <c r="D8" i="20"/>
  <c r="E8" i="20" s="1"/>
  <c r="D29" i="21"/>
  <c r="E29" i="21" s="1"/>
  <c r="E28" i="21"/>
  <c r="E27" i="21"/>
  <c r="D21" i="21"/>
  <c r="E21" i="21" s="1"/>
  <c r="D20" i="2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22" i="22"/>
  <c r="E22" i="22" s="1"/>
  <c r="D21" i="22"/>
  <c r="E21" i="22" s="1"/>
  <c r="D20" i="22"/>
  <c r="E20" i="22" s="1"/>
  <c r="D19" i="22"/>
  <c r="E19" i="22" s="1"/>
  <c r="D18" i="22"/>
  <c r="D17" i="22"/>
  <c r="E17" i="22" s="1"/>
  <c r="D16" i="22"/>
  <c r="E16" i="22" s="1"/>
  <c r="D15" i="22"/>
  <c r="E15" i="22" s="1"/>
  <c r="D11" i="22"/>
  <c r="E11" i="22" s="1"/>
  <c r="D10" i="22"/>
  <c r="E10" i="22" s="1"/>
  <c r="D9" i="22"/>
  <c r="E9" i="22" s="1"/>
  <c r="D8" i="22"/>
  <c r="E8" i="22" s="1"/>
  <c r="D12" i="23"/>
  <c r="E12" i="23" s="1"/>
  <c r="D11" i="23"/>
  <c r="E11" i="23" s="1"/>
  <c r="D10" i="23"/>
  <c r="E10" i="23" s="1"/>
  <c r="D9" i="23"/>
  <c r="E9" i="23" s="1"/>
  <c r="D8" i="23"/>
  <c r="E8" i="23" s="1"/>
  <c r="D14" i="24"/>
  <c r="D13" i="24"/>
  <c r="E13" i="24" s="1"/>
  <c r="D12" i="24"/>
  <c r="E12" i="24" s="1"/>
  <c r="D11" i="24"/>
  <c r="E11" i="24" s="1"/>
  <c r="D10" i="24"/>
  <c r="E10" i="24" s="1"/>
  <c r="D9" i="24"/>
  <c r="E9" i="24" s="1"/>
  <c r="D8" i="24"/>
  <c r="E8" i="24" s="1"/>
  <c r="E24" i="25"/>
  <c r="D23" i="25"/>
  <c r="E23" i="25" s="1"/>
  <c r="D22" i="25"/>
  <c r="E22" i="25" s="1"/>
  <c r="E21" i="25"/>
  <c r="D20" i="25"/>
  <c r="E20" i="25" s="1"/>
  <c r="D16" i="25"/>
  <c r="E16" i="25" s="1"/>
  <c r="D15" i="25"/>
  <c r="E15" i="25" s="1"/>
  <c r="D14" i="25"/>
  <c r="E14" i="25" s="1"/>
  <c r="D13" i="25"/>
  <c r="E13" i="25" s="1"/>
  <c r="D12" i="25"/>
  <c r="E12" i="25" s="1"/>
  <c r="D11" i="25"/>
  <c r="E11" i="25" s="1"/>
  <c r="D10" i="25"/>
  <c r="E10" i="25" s="1"/>
  <c r="D9" i="25"/>
  <c r="E9" i="25" s="1"/>
  <c r="D8" i="25"/>
  <c r="E8" i="25" s="1"/>
  <c r="D31" i="26"/>
  <c r="E31" i="26" s="1"/>
  <c r="E28" i="26"/>
  <c r="E27" i="26"/>
  <c r="E26" i="26"/>
  <c r="E25" i="26"/>
  <c r="E24" i="26"/>
  <c r="D23" i="26"/>
  <c r="E23" i="26" s="1"/>
  <c r="D22" i="26"/>
  <c r="E22" i="26" s="1"/>
  <c r="D21" i="26"/>
  <c r="E21" i="26" s="1"/>
  <c r="D20" i="26"/>
  <c r="E20" i="26" s="1"/>
  <c r="D19" i="26"/>
  <c r="E19" i="26" s="1"/>
  <c r="E18" i="26"/>
  <c r="E17" i="26"/>
  <c r="E16" i="26"/>
  <c r="D15" i="26"/>
  <c r="E15" i="26" s="1"/>
  <c r="D14" i="26"/>
  <c r="E14" i="26" s="1"/>
  <c r="D13" i="26"/>
  <c r="E13" i="26" s="1"/>
  <c r="E12" i="26"/>
  <c r="D11" i="26"/>
  <c r="E11" i="26" s="1"/>
  <c r="D10" i="26"/>
  <c r="E10" i="26" s="1"/>
  <c r="D9" i="26"/>
  <c r="E9" i="26" s="1"/>
  <c r="D8" i="26"/>
  <c r="E8" i="26" s="1"/>
  <c r="D55" i="27"/>
  <c r="E55" i="27" s="1"/>
  <c r="D54" i="27"/>
  <c r="E54" i="27" s="1"/>
  <c r="D53" i="27"/>
  <c r="E53" i="27" s="1"/>
  <c r="D52" i="27"/>
  <c r="E52" i="27" s="1"/>
  <c r="D51" i="27"/>
  <c r="E51" i="27" s="1"/>
  <c r="D49" i="27"/>
  <c r="E49" i="27" s="1"/>
  <c r="D48" i="27"/>
  <c r="E48" i="27" s="1"/>
  <c r="D47" i="27"/>
  <c r="E47" i="27" s="1"/>
  <c r="D39" i="27"/>
  <c r="E39" i="27" s="1"/>
  <c r="D38" i="27"/>
  <c r="E38" i="27" s="1"/>
  <c r="D37" i="27"/>
  <c r="E37" i="27" s="1"/>
  <c r="D27" i="27"/>
  <c r="E27" i="27" s="1"/>
  <c r="D26" i="27"/>
  <c r="E26" i="27" s="1"/>
  <c r="D25" i="27"/>
  <c r="E25" i="27" s="1"/>
  <c r="D24" i="27"/>
  <c r="E24" i="27" s="1"/>
  <c r="D23" i="27"/>
  <c r="E23" i="27" s="1"/>
  <c r="D22" i="27"/>
  <c r="E22" i="27" s="1"/>
  <c r="D21" i="27"/>
  <c r="E21" i="27" s="1"/>
  <c r="D20" i="27"/>
  <c r="E20" i="27" s="1"/>
  <c r="D19" i="27"/>
  <c r="E19" i="27" s="1"/>
  <c r="D18" i="27"/>
  <c r="E18" i="27" s="1"/>
  <c r="D17" i="27"/>
  <c r="E17" i="27" s="1"/>
  <c r="D16" i="27"/>
  <c r="E16" i="27" s="1"/>
  <c r="D15" i="27"/>
  <c r="E15" i="27" s="1"/>
  <c r="D14" i="27"/>
  <c r="E14" i="27" s="1"/>
  <c r="D13" i="27"/>
  <c r="E13" i="27" s="1"/>
  <c r="D12" i="27"/>
  <c r="E12" i="27" s="1"/>
  <c r="D11" i="27"/>
  <c r="E11" i="27" s="1"/>
  <c r="D10" i="27"/>
  <c r="E10" i="27" s="1"/>
  <c r="D9" i="27"/>
  <c r="E9" i="27" s="1"/>
  <c r="D8" i="27"/>
  <c r="E8" i="27" s="1"/>
  <c r="E43" i="28"/>
  <c r="E42" i="28"/>
  <c r="D38" i="28"/>
  <c r="E38" i="28" s="1"/>
  <c r="E37" i="28"/>
  <c r="D36" i="28"/>
  <c r="E36" i="28" s="1"/>
  <c r="E35" i="28"/>
  <c r="D34" i="28"/>
  <c r="E34" i="28" s="1"/>
  <c r="E33" i="28"/>
  <c r="D23" i="28"/>
  <c r="E23" i="28" s="1"/>
  <c r="D22" i="28"/>
  <c r="E22" i="28" s="1"/>
  <c r="D21" i="28"/>
  <c r="E21" i="28" s="1"/>
  <c r="D20" i="28"/>
  <c r="E20" i="28" s="1"/>
  <c r="D19" i="28"/>
  <c r="E19" i="28" s="1"/>
  <c r="D18" i="28"/>
  <c r="E18" i="28" s="1"/>
  <c r="D17" i="28"/>
  <c r="E17" i="28" s="1"/>
  <c r="D16" i="28"/>
  <c r="E16" i="28" s="1"/>
  <c r="D15" i="28"/>
  <c r="E15" i="28" s="1"/>
  <c r="D14" i="28"/>
  <c r="E14" i="28" s="1"/>
  <c r="D13" i="28"/>
  <c r="E13" i="28" s="1"/>
  <c r="D12" i="28"/>
  <c r="E12" i="28" s="1"/>
  <c r="E11" i="28"/>
  <c r="D10" i="28"/>
  <c r="E10" i="28" s="1"/>
  <c r="D9" i="28"/>
  <c r="E9" i="28" s="1"/>
  <c r="D8" i="28"/>
  <c r="E8" i="28" s="1"/>
  <c r="D15" i="29"/>
  <c r="E15" i="29" s="1"/>
  <c r="D14" i="29"/>
  <c r="E14" i="29" s="1"/>
  <c r="D13" i="29"/>
  <c r="E13" i="29" s="1"/>
  <c r="D12" i="29"/>
  <c r="E12" i="29" s="1"/>
  <c r="D11" i="29"/>
  <c r="E11" i="29" s="1"/>
  <c r="D10" i="29"/>
  <c r="E10" i="29" s="1"/>
  <c r="D9" i="29"/>
  <c r="E9" i="29" s="1"/>
  <c r="D8" i="29"/>
  <c r="E8" i="29" s="1"/>
  <c r="D14" i="31"/>
  <c r="E14" i="31" s="1"/>
  <c r="D13" i="31"/>
  <c r="E13" i="31" s="1"/>
  <c r="D12" i="31"/>
  <c r="E12" i="31" s="1"/>
  <c r="D11" i="31"/>
  <c r="E11" i="31" s="1"/>
  <c r="D10" i="31"/>
  <c r="E10" i="31" s="1"/>
  <c r="D9" i="31"/>
  <c r="E9" i="31" s="1"/>
  <c r="D8" i="31"/>
  <c r="E8" i="31" s="1"/>
  <c r="F50" i="12"/>
  <c r="G50" i="12"/>
  <c r="E49" i="12"/>
  <c r="E48" i="12"/>
  <c r="E47" i="12"/>
  <c r="F32" i="12"/>
  <c r="G32" i="12"/>
  <c r="E30" i="12"/>
  <c r="E29" i="12"/>
  <c r="E28" i="12"/>
  <c r="E26" i="12"/>
  <c r="E25" i="12"/>
  <c r="E24" i="12"/>
  <c r="E23" i="12"/>
  <c r="E20" i="12"/>
  <c r="E19" i="12"/>
  <c r="E18" i="12"/>
  <c r="E15" i="12"/>
  <c r="D31" i="12"/>
  <c r="E31" i="12" s="1"/>
  <c r="D30" i="12"/>
  <c r="D29" i="12"/>
  <c r="D28" i="12"/>
  <c r="D27" i="12"/>
  <c r="E27" i="12" s="1"/>
  <c r="D26" i="12"/>
  <c r="D25" i="12"/>
  <c r="D24" i="12"/>
  <c r="D23" i="12"/>
  <c r="D22" i="12"/>
  <c r="E22" i="12" s="1"/>
  <c r="D21" i="12"/>
  <c r="E21" i="12" s="1"/>
  <c r="D20" i="12"/>
  <c r="D19" i="12"/>
  <c r="D18" i="12"/>
  <c r="D17" i="12"/>
  <c r="E17" i="12" s="1"/>
  <c r="D16" i="12"/>
  <c r="E16" i="12" s="1"/>
  <c r="D15" i="12"/>
  <c r="D14" i="12"/>
  <c r="E14" i="12" s="1"/>
  <c r="D13" i="12"/>
  <c r="E13" i="12" s="1"/>
  <c r="D12" i="12"/>
  <c r="E12" i="12" s="1"/>
  <c r="D11" i="12"/>
  <c r="E11" i="12" s="1"/>
  <c r="D10" i="12"/>
  <c r="E10" i="12" s="1"/>
  <c r="D9" i="12"/>
  <c r="D8" i="12"/>
  <c r="E8" i="12" s="1"/>
  <c r="F93" i="11"/>
  <c r="G93" i="11"/>
  <c r="E92" i="11"/>
  <c r="D91" i="11"/>
  <c r="F88" i="11"/>
  <c r="G88" i="11"/>
  <c r="E87" i="11"/>
  <c r="E83" i="11"/>
  <c r="E81" i="11"/>
  <c r="E80" i="11"/>
  <c r="E70" i="11"/>
  <c r="E86" i="11"/>
  <c r="E85" i="11"/>
  <c r="E84" i="11"/>
  <c r="E82" i="11"/>
  <c r="E79" i="11"/>
  <c r="E78" i="11"/>
  <c r="E77" i="11"/>
  <c r="E76" i="11"/>
  <c r="E74" i="11"/>
  <c r="E73" i="11"/>
  <c r="E72" i="11"/>
  <c r="E71" i="11"/>
  <c r="E69" i="11"/>
  <c r="F64" i="11"/>
  <c r="E63" i="11"/>
  <c r="E62" i="11"/>
  <c r="E61" i="11"/>
  <c r="E58" i="11"/>
  <c r="E55" i="11"/>
  <c r="E41" i="11"/>
  <c r="E40" i="11"/>
  <c r="E25" i="11"/>
  <c r="E24" i="11"/>
  <c r="E23" i="11"/>
  <c r="D63" i="11"/>
  <c r="E60" i="11"/>
  <c r="D59" i="11"/>
  <c r="E59" i="11" s="1"/>
  <c r="D58" i="11"/>
  <c r="D57" i="11"/>
  <c r="E57" i="11" s="1"/>
  <c r="D56" i="11"/>
  <c r="E56" i="11" s="1"/>
  <c r="D55" i="11"/>
  <c r="E54" i="11"/>
  <c r="D53" i="11"/>
  <c r="E53" i="11" s="1"/>
  <c r="E52" i="11"/>
  <c r="D51" i="11"/>
  <c r="E51" i="11" s="1"/>
  <c r="D50" i="11"/>
  <c r="E50" i="11" s="1"/>
  <c r="E49" i="11"/>
  <c r="D48" i="11"/>
  <c r="E48" i="11" s="1"/>
  <c r="D47" i="11"/>
  <c r="E47" i="11" s="1"/>
  <c r="E46" i="11"/>
  <c r="E45" i="11"/>
  <c r="E44" i="11"/>
  <c r="D43" i="11"/>
  <c r="E43" i="11" s="1"/>
  <c r="E42" i="11"/>
  <c r="D40" i="11"/>
  <c r="D31" i="11"/>
  <c r="E31" i="11" s="1"/>
  <c r="D30" i="11"/>
  <c r="E30" i="11" s="1"/>
  <c r="D29" i="11"/>
  <c r="E29" i="11" s="1"/>
  <c r="D28" i="11"/>
  <c r="E28" i="11" s="1"/>
  <c r="D27" i="11"/>
  <c r="E27" i="11" s="1"/>
  <c r="D26" i="11"/>
  <c r="E26" i="11" s="1"/>
  <c r="D25" i="11"/>
  <c r="D22" i="11"/>
  <c r="E22" i="11" s="1"/>
  <c r="D21" i="11"/>
  <c r="E21" i="11" s="1"/>
  <c r="D20" i="11"/>
  <c r="E20" i="11" s="1"/>
  <c r="D19" i="11"/>
  <c r="E19" i="11" s="1"/>
  <c r="D18" i="11"/>
  <c r="E18" i="11" s="1"/>
  <c r="D17" i="11"/>
  <c r="E17" i="11" s="1"/>
  <c r="D16" i="11"/>
  <c r="E16" i="11" s="1"/>
  <c r="D15" i="11"/>
  <c r="E15" i="11" s="1"/>
  <c r="E13" i="11"/>
  <c r="E12" i="11"/>
  <c r="D14" i="11"/>
  <c r="E14" i="11" s="1"/>
  <c r="D11" i="11"/>
  <c r="E11" i="11" s="1"/>
  <c r="D10" i="11"/>
  <c r="E10" i="11" s="1"/>
  <c r="D9" i="11"/>
  <c r="E9" i="11" s="1"/>
  <c r="D8" i="11"/>
  <c r="E8" i="11" s="1"/>
  <c r="D36" i="10"/>
  <c r="F37" i="10"/>
  <c r="G37" i="10"/>
  <c r="F28" i="10"/>
  <c r="G28" i="10"/>
  <c r="G41" i="7"/>
  <c r="E40" i="7"/>
  <c r="E39" i="7"/>
  <c r="E38" i="7"/>
  <c r="D37" i="7"/>
  <c r="E37" i="7" s="1"/>
  <c r="E36" i="7"/>
  <c r="D15" i="7"/>
  <c r="D24" i="10"/>
  <c r="D20" i="10"/>
  <c r="E20" i="10" s="1"/>
  <c r="D19" i="10"/>
  <c r="E19" i="10" s="1"/>
  <c r="D13" i="10"/>
  <c r="D14" i="10"/>
  <c r="D12" i="10"/>
  <c r="D11" i="10"/>
  <c r="D10" i="10"/>
  <c r="D9" i="10"/>
  <c r="D8" i="10"/>
  <c r="D35" i="7"/>
  <c r="D33" i="7"/>
  <c r="E33" i="7" s="1"/>
  <c r="D32" i="7"/>
  <c r="E32" i="7" s="1"/>
  <c r="D31" i="7"/>
  <c r="E31" i="7" s="1"/>
  <c r="D29" i="7"/>
  <c r="E29" i="7" s="1"/>
  <c r="D28" i="7"/>
  <c r="E28" i="7" s="1"/>
  <c r="D27" i="7"/>
  <c r="E27" i="7" s="1"/>
  <c r="D26" i="7"/>
  <c r="E26" i="7" s="1"/>
  <c r="D25" i="7"/>
  <c r="E25" i="7" s="1"/>
  <c r="D24" i="7"/>
  <c r="E24" i="7" s="1"/>
  <c r="D22" i="7"/>
  <c r="E22" i="7" s="1"/>
  <c r="D21" i="7"/>
  <c r="E21" i="7" s="1"/>
  <c r="D20" i="7"/>
  <c r="E20" i="7" s="1"/>
  <c r="D19" i="7"/>
  <c r="E19" i="7" s="1"/>
  <c r="D18" i="7"/>
  <c r="E18" i="7" s="1"/>
  <c r="D17" i="7"/>
  <c r="E17" i="7" s="1"/>
  <c r="D16" i="7"/>
  <c r="E16" i="7" s="1"/>
  <c r="D14" i="7"/>
  <c r="E14" i="7" s="1"/>
  <c r="D13" i="7"/>
  <c r="E13" i="7" s="1"/>
  <c r="D12" i="7"/>
  <c r="E12" i="7" s="1"/>
  <c r="D11" i="7"/>
  <c r="E11" i="7" s="1"/>
  <c r="D10" i="7"/>
  <c r="E10" i="7" s="1"/>
  <c r="D9" i="7"/>
  <c r="E9" i="7" s="1"/>
  <c r="D8" i="7"/>
  <c r="E8" i="7" s="1"/>
  <c r="D28" i="10" l="1"/>
  <c r="E14" i="10"/>
  <c r="E15" i="7"/>
  <c r="D34" i="7"/>
  <c r="E18" i="22"/>
  <c r="D25" i="22"/>
  <c r="D12" i="20"/>
  <c r="D32" i="12"/>
  <c r="D32" i="13"/>
  <c r="D15" i="31"/>
  <c r="D16" i="29"/>
  <c r="D39" i="28"/>
  <c r="D50" i="27"/>
  <c r="D56" i="27" s="1"/>
  <c r="D32" i="26"/>
  <c r="D17" i="25"/>
  <c r="D13" i="23"/>
  <c r="D12" i="22"/>
  <c r="D24" i="21"/>
  <c r="D15" i="19"/>
  <c r="D12" i="18"/>
  <c r="D12" i="16"/>
  <c r="D18" i="15"/>
  <c r="D20" i="14"/>
  <c r="D50" i="12"/>
  <c r="D93" i="11"/>
  <c r="D31" i="21"/>
  <c r="D51" i="13"/>
  <c r="D37" i="10"/>
  <c r="D88" i="11"/>
  <c r="D41" i="7"/>
  <c r="E9" i="12"/>
  <c r="D64" i="11"/>
  <c r="E91" i="11"/>
  <c r="F5" i="31" l="1"/>
  <c r="F5" i="29" l="1"/>
  <c r="F5" i="28"/>
  <c r="F5" i="27"/>
  <c r="F5" i="26"/>
  <c r="F5" i="25"/>
  <c r="F5" i="23"/>
  <c r="F5" i="22"/>
  <c r="F5" i="21"/>
  <c r="F5" i="20"/>
  <c r="F5" i="19"/>
  <c r="F5" i="18"/>
  <c r="F5" i="17"/>
  <c r="F5" i="16"/>
  <c r="F5" i="15"/>
  <c r="F5" i="14"/>
  <c r="F5" i="13"/>
  <c r="F5" i="12"/>
  <c r="D90" i="11"/>
  <c r="D89" i="11"/>
  <c r="D68" i="11"/>
  <c r="D65" i="11"/>
  <c r="F5" i="11"/>
  <c r="E36" i="10"/>
  <c r="E35" i="10"/>
  <c r="E29" i="10"/>
  <c r="D29" i="10"/>
  <c r="E24" i="10"/>
  <c r="E18" i="10"/>
  <c r="E17" i="10"/>
  <c r="E16" i="10"/>
  <c r="E15" i="10"/>
  <c r="E13" i="10"/>
  <c r="E12" i="10"/>
  <c r="E10" i="10"/>
  <c r="E9" i="10"/>
  <c r="F5" i="10"/>
  <c r="F57" i="8"/>
  <c r="G57" i="8"/>
  <c r="F53" i="8"/>
  <c r="D43" i="8"/>
  <c r="E43" i="8" s="1"/>
  <c r="D42" i="8"/>
  <c r="E42" i="8" s="1"/>
  <c r="D41" i="8"/>
  <c r="E41" i="8" s="1"/>
  <c r="D30" i="8"/>
  <c r="E30" i="8" s="1"/>
  <c r="D29" i="8"/>
  <c r="E29" i="8" s="1"/>
  <c r="D8" i="8"/>
  <c r="E8" i="8" s="1"/>
  <c r="D56" i="8"/>
  <c r="E56" i="8" s="1"/>
  <c r="D55" i="8"/>
  <c r="E55" i="8" s="1"/>
  <c r="E54" i="8"/>
  <c r="D54" i="8"/>
  <c r="D52" i="8"/>
  <c r="E52" i="8" s="1"/>
  <c r="D51" i="8"/>
  <c r="E51" i="8" s="1"/>
  <c r="E50" i="8"/>
  <c r="E49" i="8"/>
  <c r="D49" i="8"/>
  <c r="D48" i="8"/>
  <c r="E48" i="8" s="1"/>
  <c r="E47" i="8"/>
  <c r="E46" i="8"/>
  <c r="E45" i="8"/>
  <c r="E44" i="8"/>
  <c r="D28" i="8"/>
  <c r="E28" i="8" s="1"/>
  <c r="D27" i="8"/>
  <c r="E27" i="8" s="1"/>
  <c r="D26" i="8"/>
  <c r="E26" i="8" s="1"/>
  <c r="D25" i="8"/>
  <c r="E25" i="8" s="1"/>
  <c r="D24" i="8"/>
  <c r="E24" i="8" s="1"/>
  <c r="D23" i="8"/>
  <c r="E23" i="8" s="1"/>
  <c r="D22" i="8"/>
  <c r="E22" i="8" s="1"/>
  <c r="D21" i="8"/>
  <c r="E21" i="8" s="1"/>
  <c r="D20" i="8"/>
  <c r="E20" i="8" s="1"/>
  <c r="D19" i="8"/>
  <c r="E19" i="8" s="1"/>
  <c r="D18" i="8"/>
  <c r="E18" i="8" s="1"/>
  <c r="D17" i="8"/>
  <c r="E17" i="8" s="1"/>
  <c r="D16" i="8"/>
  <c r="E16" i="8" s="1"/>
  <c r="D15" i="8"/>
  <c r="E15" i="8" s="1"/>
  <c r="D14" i="8"/>
  <c r="E14" i="8" s="1"/>
  <c r="D13" i="8"/>
  <c r="E13" i="8" s="1"/>
  <c r="E12" i="8"/>
  <c r="D11" i="8"/>
  <c r="E11" i="8" s="1"/>
  <c r="D10" i="8"/>
  <c r="E10" i="8" s="1"/>
  <c r="D9" i="8"/>
  <c r="E9" i="8" s="1"/>
  <c r="F5" i="8"/>
  <c r="E32" i="6"/>
  <c r="F37" i="6"/>
  <c r="G37" i="6"/>
  <c r="E33" i="6"/>
  <c r="F22" i="6"/>
  <c r="G22" i="6"/>
  <c r="D32" i="1"/>
  <c r="D33" i="1"/>
  <c r="D34" i="1" s="1"/>
  <c r="D28" i="1"/>
  <c r="D10" i="2"/>
  <c r="D11" i="2"/>
  <c r="D12" i="2"/>
  <c r="D13" i="2"/>
  <c r="D14" i="2"/>
  <c r="E14" i="2" s="1"/>
  <c r="D15" i="2"/>
  <c r="D16" i="2"/>
  <c r="D17" i="2"/>
  <c r="D18" i="2"/>
  <c r="D19" i="2"/>
  <c r="D20" i="2"/>
  <c r="D21" i="2"/>
  <c r="D22" i="2"/>
  <c r="D9" i="2"/>
  <c r="D8" i="2"/>
  <c r="D10" i="6"/>
  <c r="E10" i="6" s="1"/>
  <c r="D11" i="6"/>
  <c r="E11" i="6" s="1"/>
  <c r="D12" i="6"/>
  <c r="E12" i="6" s="1"/>
  <c r="D14" i="6"/>
  <c r="E14" i="6" s="1"/>
  <c r="D15" i="6"/>
  <c r="E15" i="6" s="1"/>
  <c r="D16" i="6"/>
  <c r="E16" i="6" s="1"/>
  <c r="D17" i="6"/>
  <c r="D19" i="6"/>
  <c r="E19" i="6" s="1"/>
  <c r="D20" i="6"/>
  <c r="E20" i="6" s="1"/>
  <c r="D21" i="6"/>
  <c r="E21" i="6" s="1"/>
  <c r="E25" i="6"/>
  <c r="E26" i="6"/>
  <c r="E27" i="6"/>
  <c r="E28" i="6"/>
  <c r="E29" i="6"/>
  <c r="E30" i="6"/>
  <c r="E31" i="6"/>
  <c r="D9" i="6"/>
  <c r="E9" i="6" s="1"/>
  <c r="D8" i="6"/>
  <c r="E8" i="6" s="1"/>
  <c r="D23" i="7"/>
  <c r="D30" i="7"/>
  <c r="E30" i="7" s="1"/>
  <c r="E41" i="7"/>
  <c r="F5" i="7"/>
  <c r="F5" i="6"/>
  <c r="E36" i="6"/>
  <c r="E24" i="6"/>
  <c r="E18" i="6"/>
  <c r="E17" i="6"/>
  <c r="D57" i="8" l="1"/>
  <c r="E23" i="7"/>
  <c r="D53" i="8"/>
  <c r="D37" i="6"/>
  <c r="D22" i="6"/>
  <c r="F29" i="1"/>
  <c r="G27" i="2"/>
  <c r="D27" i="2"/>
  <c r="F23" i="2"/>
  <c r="E26" i="2" l="1"/>
  <c r="E22" i="2"/>
  <c r="E21" i="2"/>
  <c r="E20" i="2"/>
  <c r="E19" i="2"/>
  <c r="E18" i="2"/>
  <c r="E17" i="2"/>
  <c r="E16" i="2"/>
  <c r="E15" i="2"/>
  <c r="E13" i="2"/>
  <c r="E12" i="2"/>
  <c r="E11" i="2"/>
  <c r="E10" i="2"/>
  <c r="E9" i="2"/>
  <c r="F5" i="2"/>
  <c r="E9" i="1"/>
  <c r="E10" i="1"/>
  <c r="E11" i="1"/>
  <c r="E12" i="1"/>
  <c r="E13" i="1"/>
  <c r="E15" i="1"/>
  <c r="E16" i="1"/>
  <c r="E17" i="1"/>
  <c r="E18" i="1"/>
  <c r="E19" i="1"/>
  <c r="E20" i="1"/>
  <c r="E22" i="1"/>
  <c r="E24" i="1"/>
  <c r="E25" i="1"/>
  <c r="E26" i="1"/>
  <c r="E28" i="1"/>
  <c r="E32" i="1"/>
  <c r="E33" i="1"/>
  <c r="E21" i="1"/>
  <c r="E27" i="1"/>
  <c r="E23" i="1"/>
  <c r="F5" i="1"/>
  <c r="E8" i="2" l="1"/>
  <c r="D23" i="2"/>
  <c r="E8" i="1" l="1"/>
  <c r="D29" i="1" l="1"/>
</calcChain>
</file>

<file path=xl/sharedStrings.xml><?xml version="1.0" encoding="utf-8"?>
<sst xmlns="http://schemas.openxmlformats.org/spreadsheetml/2006/main" count="2787" uniqueCount="1299">
  <si>
    <t>専攻</t>
    <rPh sb="0" eb="2">
      <t>センコウ</t>
    </rPh>
    <phoneticPr fontId="1"/>
  </si>
  <si>
    <t>学部</t>
    <rPh sb="0" eb="2">
      <t>ガクブ</t>
    </rPh>
    <phoneticPr fontId="1"/>
  </si>
  <si>
    <t>修士</t>
    <rPh sb="0" eb="2">
      <t>シュウシ</t>
    </rPh>
    <phoneticPr fontId="1"/>
  </si>
  <si>
    <t>博士</t>
    <rPh sb="0" eb="2">
      <t>ハクシ</t>
    </rPh>
    <phoneticPr fontId="1"/>
  </si>
  <si>
    <t>留学生</t>
    <rPh sb="0" eb="3">
      <t>リュウガクセイ</t>
    </rPh>
    <phoneticPr fontId="1"/>
  </si>
  <si>
    <t>合計</t>
    <rPh sb="0" eb="2">
      <t>ゴウケイ</t>
    </rPh>
    <phoneticPr fontId="1"/>
  </si>
  <si>
    <t>教員</t>
    <rPh sb="0" eb="2">
      <t>キョウイン</t>
    </rPh>
    <phoneticPr fontId="1"/>
  </si>
  <si>
    <t>非常勤</t>
    <rPh sb="0" eb="3">
      <t>ヒジョウキン</t>
    </rPh>
    <phoneticPr fontId="1"/>
  </si>
  <si>
    <t>その他</t>
    <rPh sb="2" eb="3">
      <t>タ</t>
    </rPh>
    <phoneticPr fontId="1"/>
  </si>
  <si>
    <t>室名</t>
    <rPh sb="0" eb="1">
      <t>シツ</t>
    </rPh>
    <rPh sb="1" eb="2">
      <t>メイ</t>
    </rPh>
    <phoneticPr fontId="1"/>
  </si>
  <si>
    <t>室数</t>
    <rPh sb="0" eb="1">
      <t>シツ</t>
    </rPh>
    <rPh sb="1" eb="2">
      <t>スウ</t>
    </rPh>
    <phoneticPr fontId="1"/>
  </si>
  <si>
    <t>備考</t>
    <rPh sb="0" eb="2">
      <t>ビコウ</t>
    </rPh>
    <phoneticPr fontId="1"/>
  </si>
  <si>
    <t>室面積（㎡）</t>
    <rPh sb="0" eb="1">
      <t>シツ</t>
    </rPh>
    <rPh sb="1" eb="3">
      <t>メンセキ</t>
    </rPh>
    <phoneticPr fontId="1"/>
  </si>
  <si>
    <t>面積計（㎡）</t>
    <rPh sb="0" eb="2">
      <t>メンセキ</t>
    </rPh>
    <rPh sb="2" eb="3">
      <t>ケイ</t>
    </rPh>
    <phoneticPr fontId="1"/>
  </si>
  <si>
    <t>天高（ｍ）</t>
    <rPh sb="0" eb="1">
      <t>テン</t>
    </rPh>
    <rPh sb="1" eb="2">
      <t>ダカ</t>
    </rPh>
    <phoneticPr fontId="1"/>
  </si>
  <si>
    <t>日本画</t>
    <rPh sb="0" eb="3">
      <t>ニホンガ</t>
    </rPh>
    <phoneticPr fontId="1"/>
  </si>
  <si>
    <t>人数（人）</t>
    <rPh sb="0" eb="2">
      <t>ニンズウ</t>
    </rPh>
    <rPh sb="3" eb="4">
      <t>ニン</t>
    </rPh>
    <phoneticPr fontId="1"/>
  </si>
  <si>
    <t>想定人数</t>
    <rPh sb="0" eb="2">
      <t>ソウテイ</t>
    </rPh>
    <rPh sb="2" eb="4">
      <t>ニンズウ</t>
    </rPh>
    <phoneticPr fontId="1"/>
  </si>
  <si>
    <t>１人当り（㎡）</t>
    <rPh sb="1" eb="2">
      <t>ニン</t>
    </rPh>
    <rPh sb="2" eb="3">
      <t>ア</t>
    </rPh>
    <phoneticPr fontId="1"/>
  </si>
  <si>
    <t>制作室１（1回生）</t>
  </si>
  <si>
    <t>制作室２（2回生）</t>
  </si>
  <si>
    <t>制作室３（2回生）</t>
  </si>
  <si>
    <t>制作室4（研究室1）</t>
  </si>
  <si>
    <t>制作室5（研究室1）</t>
  </si>
  <si>
    <t>模写室（研究室1）</t>
  </si>
  <si>
    <t>制作室6（研究室2）</t>
  </si>
  <si>
    <t>制作室7（研究室2）</t>
  </si>
  <si>
    <t>制作室8（研究室3）</t>
  </si>
  <si>
    <t>制作室9（研究室3）</t>
  </si>
  <si>
    <t>制作室10（修士1）</t>
  </si>
  <si>
    <t>制作室11（修士2）</t>
  </si>
  <si>
    <t>制作室12（博士）</t>
  </si>
  <si>
    <t>個人研究室1～8</t>
  </si>
  <si>
    <t>合同研究室</t>
  </si>
  <si>
    <t>備品倉庫室</t>
  </si>
  <si>
    <t>デッサン室</t>
  </si>
  <si>
    <t>実習作業室1（書庫含）</t>
  </si>
  <si>
    <t>実習作業室2</t>
  </si>
  <si>
    <t>作品倉庫</t>
  </si>
  <si>
    <t>更衣室</t>
  </si>
  <si>
    <t>畑</t>
  </si>
  <si>
    <t>鳥小屋</t>
  </si>
  <si>
    <t>油画</t>
    <rPh sb="0" eb="1">
      <t>ユ</t>
    </rPh>
    <rPh sb="1" eb="2">
      <t>ガ</t>
    </rPh>
    <phoneticPr fontId="1"/>
  </si>
  <si>
    <t>学部制作室1～15</t>
  </si>
  <si>
    <t>壁画制作室</t>
  </si>
  <si>
    <t>壁画準備室</t>
  </si>
  <si>
    <t>大学院制作室１～5</t>
  </si>
  <si>
    <t>油画基礎製作室</t>
  </si>
  <si>
    <t>博士製作室1、2</t>
  </si>
  <si>
    <t>モデルスタジオ</t>
  </si>
  <si>
    <t>共同作業部屋、工作室</t>
  </si>
  <si>
    <t>教員研究室1～6</t>
  </si>
  <si>
    <t>教員研究室（壁画）</t>
  </si>
  <si>
    <t>油画合同研究室</t>
  </si>
  <si>
    <t>倉庫１</t>
  </si>
  <si>
    <t>倉庫２</t>
  </si>
  <si>
    <t>壁画倉庫</t>
  </si>
  <si>
    <t>-</t>
    <phoneticPr fontId="1"/>
  </si>
  <si>
    <t>壁画屋外作業場</t>
  </si>
  <si>
    <t>&lt;共通&gt;</t>
    <rPh sb="1" eb="3">
      <t>キョウツウ</t>
    </rPh>
    <phoneticPr fontId="1"/>
  </si>
  <si>
    <t>-</t>
    <phoneticPr fontId="2"/>
  </si>
  <si>
    <t>＜共通＞</t>
    <rPh sb="1" eb="3">
      <t>キョウツウ</t>
    </rPh>
    <phoneticPr fontId="2"/>
  </si>
  <si>
    <t>彫刻</t>
    <rPh sb="0" eb="2">
      <t>チョウコク</t>
    </rPh>
    <phoneticPr fontId="1"/>
  </si>
  <si>
    <t>版画</t>
    <rPh sb="0" eb="2">
      <t>ハンガ</t>
    </rPh>
    <phoneticPr fontId="1"/>
  </si>
  <si>
    <t>修士課程構想・制作室</t>
  </si>
  <si>
    <t>博士課程制作室</t>
  </si>
  <si>
    <t>博士課程立体工房</t>
  </si>
  <si>
    <t>学部構想室</t>
  </si>
  <si>
    <t>学部合同素材制作室</t>
  </si>
  <si>
    <t>ｾﾞﾐ・ﾚｸﾁｬｰ室</t>
  </si>
  <si>
    <t>教員共同制作室</t>
  </si>
  <si>
    <t>教員個人研究室</t>
  </si>
  <si>
    <t>資材・作品倉庫</t>
  </si>
  <si>
    <t>屋外資材置場</t>
  </si>
  <si>
    <t>男女ﾛｯｶｰ･更衣室</t>
  </si>
  <si>
    <t>ｼｬﾜｰ室</t>
  </si>
  <si>
    <t>給湯室</t>
  </si>
  <si>
    <t>-</t>
    <phoneticPr fontId="1"/>
  </si>
  <si>
    <t>-</t>
    <phoneticPr fontId="1"/>
  </si>
  <si>
    <t>屋外ﾌﾘｰｽﾍﾟｰｽ</t>
  </si>
  <si>
    <t>金属室</t>
  </si>
  <si>
    <t>鋳造室</t>
  </si>
  <si>
    <t>木工室</t>
  </si>
  <si>
    <t>石工室</t>
  </si>
  <si>
    <t>樹脂室</t>
  </si>
  <si>
    <t>塗装室</t>
  </si>
  <si>
    <t>塑像室</t>
  </si>
  <si>
    <t>陶彫室</t>
  </si>
  <si>
    <t>危険物倉庫</t>
  </si>
  <si>
    <t>搬出、搬入ｽﾍﾟｰｽ</t>
  </si>
  <si>
    <t>＜共通＞</t>
    <rPh sb="1" eb="3">
      <t>キョウツウ</t>
    </rPh>
    <phoneticPr fontId="1"/>
  </si>
  <si>
    <t>木版画工房</t>
  </si>
  <si>
    <t>ｼﾙｸｽｸﾘｰﾝ工房
（修正前：ｼﾙｸｽｸﾘｰﾝ製版室）</t>
  </si>
  <si>
    <t>感光製版室</t>
  </si>
  <si>
    <t>ﾘﾄｸﾞﾗﾌ工房</t>
  </si>
  <si>
    <t>銅版画工房</t>
  </si>
  <si>
    <t>銅板腐食室</t>
  </si>
  <si>
    <t>アクアチント室</t>
  </si>
  <si>
    <t>版画基礎制作室（新規）</t>
  </si>
  <si>
    <t>共通版下製作室１</t>
  </si>
  <si>
    <t>共通版下製作室２</t>
  </si>
  <si>
    <t>PC版下製作室</t>
  </si>
  <si>
    <t>大学院版画高度表現工房
（修正前：版画表現工房）</t>
  </si>
  <si>
    <t>複製・立体表現工房１</t>
  </si>
  <si>
    <t>複製・立体表現工房２</t>
  </si>
  <si>
    <t>伝統技法工房</t>
  </si>
  <si>
    <t>写真・ﾃﾞｼﾞﾀﾙﾌﾟﾛｾｽ室
（ﾃﾞｼﾞﾀﾙ切削工房含む）</t>
  </si>
  <si>
    <t>専攻準備室及びミーティングルーム</t>
  </si>
  <si>
    <t>感光乳剤作業室
（修正前：ポジ製作室）</t>
  </si>
  <si>
    <t>個人研究室、研究ｽﾍﾟｰｽ</t>
  </si>
  <si>
    <t>ゼミ室</t>
  </si>
  <si>
    <t>資料室，版画アーカイブ閲覧室</t>
  </si>
  <si>
    <t>危険物保管庫</t>
  </si>
  <si>
    <t>ﾛｯｶｰﾙｰﾑ</t>
  </si>
  <si>
    <t>博士版下制作室</t>
  </si>
  <si>
    <t>個人研究室、研究ｽﾍﾟｰｽ</t>
    <phoneticPr fontId="1"/>
  </si>
  <si>
    <t>ｼﾙｸｽｸﾘｰﾝ工房</t>
    <phoneticPr fontId="1"/>
  </si>
  <si>
    <t>版画基礎制作室</t>
    <phoneticPr fontId="1"/>
  </si>
  <si>
    <t>大学院版画高度表現工房</t>
    <phoneticPr fontId="1"/>
  </si>
  <si>
    <t>写真・ﾃﾞｼﾞﾀﾙﾌﾟﾛｾｽ室
（ﾃﾞｼﾞﾀﾙ切削工房含む）</t>
    <phoneticPr fontId="1"/>
  </si>
  <si>
    <t>専攻準備室及び
ﾐｰﾃｨﾝｸﾞﾙｰﾑ</t>
    <phoneticPr fontId="1"/>
  </si>
  <si>
    <t>感光乳剤作業室</t>
    <phoneticPr fontId="1"/>
  </si>
  <si>
    <t>資料室，
版画ｱｰｶｲﾌﾞ閲覧室</t>
    <phoneticPr fontId="1"/>
  </si>
  <si>
    <t>木工機械室</t>
  </si>
  <si>
    <t>木工作業室</t>
  </si>
  <si>
    <t>木工準備室</t>
  </si>
  <si>
    <t>木工組立室</t>
  </si>
  <si>
    <t>材木置場</t>
  </si>
  <si>
    <t>制作室１（中部屋）</t>
  </si>
  <si>
    <t>複合素材実習室</t>
  </si>
  <si>
    <t>原型室（発砲原型）</t>
  </si>
  <si>
    <t>制作室２（大部屋）</t>
  </si>
  <si>
    <t>制作室３（大部屋）</t>
  </si>
  <si>
    <t>制作室４（中部屋）</t>
  </si>
  <si>
    <t>制作室５（小部屋）</t>
  </si>
  <si>
    <t>上塗室１</t>
  </si>
  <si>
    <t>上塗室２</t>
  </si>
  <si>
    <t>粉蒔室</t>
  </si>
  <si>
    <t>空研ぎ室</t>
  </si>
  <si>
    <t>漆材料調整室</t>
  </si>
  <si>
    <t>制作室６（中部屋）</t>
  </si>
  <si>
    <t>制作室７（中部屋）</t>
  </si>
  <si>
    <t>制作室８（小部屋）</t>
  </si>
  <si>
    <t>制作室９（博士大部屋）</t>
  </si>
  <si>
    <t>上塗室３</t>
  </si>
  <si>
    <t>制作室10（博士中部屋）</t>
  </si>
  <si>
    <t>授業準備室</t>
  </si>
  <si>
    <t>個人研究室1～4</t>
  </si>
  <si>
    <t>共同講義室</t>
  </si>
  <si>
    <t>図書資料室</t>
  </si>
  <si>
    <t>更衣室1</t>
  </si>
  <si>
    <t>更衣室2.3</t>
  </si>
  <si>
    <t>資材庫</t>
  </si>
  <si>
    <t>作品展示室</t>
  </si>
  <si>
    <t>鍛冶室</t>
  </si>
  <si>
    <t>石膏原型室</t>
  </si>
  <si>
    <t>－</t>
  </si>
  <si>
    <t>屋外作業場</t>
  </si>
  <si>
    <t>ﾍﾞﾗﾝﾀﾞ、ﾃﾗｽ</t>
  </si>
  <si>
    <t>漆工</t>
    <rPh sb="0" eb="1">
      <t>ウルシ</t>
    </rPh>
    <rPh sb="1" eb="2">
      <t>コウ</t>
    </rPh>
    <phoneticPr fontId="1"/>
  </si>
  <si>
    <t>-</t>
    <phoneticPr fontId="1"/>
  </si>
  <si>
    <t>-</t>
    <phoneticPr fontId="1"/>
  </si>
  <si>
    <t>-</t>
    <phoneticPr fontId="1"/>
  </si>
  <si>
    <t>共用ファブラボ</t>
  </si>
  <si>
    <t>共用暗室</t>
  </si>
  <si>
    <t>共用木工WS</t>
  </si>
  <si>
    <t>ｽﾀｼﾞｵ</t>
  </si>
  <si>
    <t>描写モデル室</t>
  </si>
  <si>
    <t>構想設計</t>
    <rPh sb="0" eb="2">
      <t>コウソウ</t>
    </rPh>
    <rPh sb="2" eb="4">
      <t>セッケイ</t>
    </rPh>
    <phoneticPr fontId="1"/>
  </si>
  <si>
    <t>複合工作工房</t>
  </si>
  <si>
    <t>工具管理･貸し出し</t>
  </si>
  <si>
    <t>資材管理倉庫</t>
  </si>
  <si>
    <t>ﾌﾟﾛｼﾞｪｸﾄﾙｰﾑ１</t>
  </si>
  <si>
    <t>視聴覚室</t>
  </si>
  <si>
    <t>学部共通構想室</t>
  </si>
  <si>
    <t>修士総合製作個人ｽﾀｼﾞｵ</t>
  </si>
  <si>
    <t>ﾌﾟﾛｼﾞｪｸﾄﾙｰﾑ２</t>
  </si>
  <si>
    <t>倉庫・機械室</t>
  </si>
  <si>
    <t>資材倉庫</t>
  </si>
  <si>
    <t>楽屋</t>
  </si>
  <si>
    <t>教員研究室1～3</t>
  </si>
  <si>
    <t>共同研究ｽﾀｼﾞｵ</t>
  </si>
  <si>
    <t>映像撮影ｽﾀｼﾞｵ</t>
  </si>
  <si>
    <t>ｱﾆﾒｰｼｮﾝﾙｰﾑ</t>
  </si>
  <si>
    <t>ｽﾀｲﾘﾝｸﾞﾙｰﾑ</t>
  </si>
  <si>
    <t>機材庫</t>
  </si>
  <si>
    <t>ﾚｺｰﾃﾞｨﾝｸﾞ防音室</t>
  </si>
  <si>
    <t>ﾏｽﾀﾘﾝｸﾞｵｰﾃﾞｨｵﾙｰﾑ</t>
  </si>
  <si>
    <t>映像編集ｽﾀｼﾞｵ</t>
  </si>
  <si>
    <t>写真撮影ｽﾀｼﾞｵ１</t>
  </si>
  <si>
    <t>機材室（1F）</t>
  </si>
  <si>
    <t>全学撮影･記録ｽﾀｼﾞｵ</t>
  </si>
  <si>
    <t>暗室</t>
  </si>
  <si>
    <t>全学共通工房</t>
  </si>
  <si>
    <t>デザイン</t>
    <phoneticPr fontId="1"/>
  </si>
  <si>
    <t>ED3回生制作室</t>
  </si>
  <si>
    <t>ED4回生制作室</t>
  </si>
  <si>
    <t>ED修士1･2留学生制作室</t>
  </si>
  <si>
    <t>ED個人研究室1～3</t>
  </si>
  <si>
    <t>ED授業準備室</t>
  </si>
  <si>
    <t>EDｾﾞﾐ室1～3</t>
  </si>
  <si>
    <t>PD3回生制作室</t>
  </si>
  <si>
    <t>PD4回生制作室</t>
  </si>
  <si>
    <t>PD専用ﾓﾃﾞﾘﾝｸﾞｽﾍﾟｰｽ</t>
  </si>
  <si>
    <t>PD修士1･2留学生制作室</t>
  </si>
  <si>
    <t>PD個人研究室1～3</t>
  </si>
  <si>
    <t>PD非常勤講師控え室</t>
  </si>
  <si>
    <t>学生管理運営室</t>
  </si>
  <si>
    <t>EDPDﾛｯｶｰ</t>
  </si>
  <si>
    <t>PD授業準備室</t>
  </si>
  <si>
    <t>PDｾﾞﾐ室1～3</t>
  </si>
  <si>
    <t>VD3回生制作室</t>
  </si>
  <si>
    <t>VD4回生制作室</t>
  </si>
  <si>
    <t>VD修士1･2留学生制作室</t>
  </si>
  <si>
    <t>VD特殊加工室</t>
  </si>
  <si>
    <t>VD個人研究室1～４</t>
  </si>
  <si>
    <t>VDﾛｯｶｰ</t>
  </si>
  <si>
    <t>印刷室</t>
  </si>
  <si>
    <t>VDｾﾞﾐ室1～3</t>
  </si>
  <si>
    <t>ﾃﾞｻﾞｲﾝ基礎1制作室</t>
  </si>
  <si>
    <t>ﾃﾞｻﾞｲﾝ基礎2制作室</t>
  </si>
  <si>
    <t>ﾃﾞｻﾞｲﾝ基礎１ﾛｯｶｰ</t>
  </si>
  <si>
    <t>ﾃﾞｻﾞｲﾝ基礎2作品保管室</t>
  </si>
  <si>
    <t>ﾃﾞｻﾞｲﾝ基礎２ﾛｯｶｰ</t>
  </si>
  <si>
    <t>博士後期課程・複合１制作室</t>
  </si>
  <si>
    <t>専攻合同研究室</t>
  </si>
  <si>
    <t>合同研究室･会議室</t>
  </si>
  <si>
    <t>講義･ﾌﾟﾚｾﾞﾝﾃｰｼｮﾝﾙｰﾑ</t>
  </si>
  <si>
    <t>PDEDデザイン専用ギャラリー</t>
  </si>
  <si>
    <t>研究室資材倉庫</t>
  </si>
  <si>
    <t>学外連携ﾌﾟﾛｼﾞｪｸﾄ推進ﾌﾞｰｽ群</t>
  </si>
  <si>
    <t>研究資料室</t>
  </si>
  <si>
    <t>修士ﾛｯｶｰ</t>
  </si>
  <si>
    <t>MACﾙｰﾑ・ﾌﾟﾘﾝﾄﾏﾃﾘｱﾙ倉庫</t>
  </si>
  <si>
    <t>倉庫</t>
  </si>
  <si>
    <t>MACﾙｰﾑ</t>
  </si>
  <si>
    <t>ﾌｫﾄｽﾀｼﾞｵ大</t>
  </si>
  <si>
    <t>ﾌｫﾄｽﾀｼﾞｵ小</t>
  </si>
  <si>
    <t>PC演習室</t>
  </si>
  <si>
    <t>録音室</t>
  </si>
  <si>
    <t>素材工房・ｳﾚﾀﾝ</t>
  </si>
  <si>
    <t>素材工房・ｶﾞﾗｽ</t>
  </si>
  <si>
    <t>素材工房・金属</t>
  </si>
  <si>
    <t>素材工房・繊維･ｿｰｲﾝｸﾞ</t>
  </si>
  <si>
    <t>素材工房・倉庫</t>
  </si>
  <si>
    <t>素材工房・塗装</t>
  </si>
  <si>
    <t>素材工房・土</t>
  </si>
  <si>
    <t>素材工房・木材</t>
  </si>
  <si>
    <t>ソーイング室</t>
  </si>
  <si>
    <t>大型ｽｷｬﾅｰ室</t>
  </si>
  <si>
    <t>大型ﾌﾟﾘﾝﾀｰ室</t>
  </si>
  <si>
    <t>ﾃﾞｼﾞﾀﾙﾌｧﾌﾞﾘｹｰｼｮﾝ室</t>
  </si>
  <si>
    <t>映像編集室</t>
  </si>
  <si>
    <t>シルク印刷</t>
  </si>
  <si>
    <t>ｼﾙｸ乾燥室</t>
  </si>
  <si>
    <t>写真暗室</t>
  </si>
  <si>
    <t>ﾈｯﾄﾜｰｸ集中管理室</t>
  </si>
  <si>
    <t>博士後期課程・産業工芸意匠</t>
  </si>
  <si>
    <t>素材ライブラリー</t>
  </si>
  <si>
    <t>＜産業工芸意匠＞</t>
    <rPh sb="1" eb="3">
      <t>サンギョウ</t>
    </rPh>
    <rPh sb="3" eb="5">
      <t>コウゲイ</t>
    </rPh>
    <rPh sb="5" eb="7">
      <t>イショウ</t>
    </rPh>
    <phoneticPr fontId="1"/>
  </si>
  <si>
    <t>陶磁器</t>
    <rPh sb="0" eb="3">
      <t>トウジキ</t>
    </rPh>
    <phoneticPr fontId="1"/>
  </si>
  <si>
    <t>制作室１</t>
  </si>
  <si>
    <t>制作室２</t>
  </si>
  <si>
    <t>制作室３</t>
  </si>
  <si>
    <t>博士制作室</t>
  </si>
  <si>
    <t>上絵室</t>
  </si>
  <si>
    <t>石膏室</t>
  </si>
  <si>
    <t>釉薬室</t>
  </si>
  <si>
    <t>施釉室</t>
  </si>
  <si>
    <t>乾燥室</t>
  </si>
  <si>
    <t>工作室</t>
  </si>
  <si>
    <t>窯場</t>
  </si>
  <si>
    <t>焼成ｺﾝﾄﾛｰﾙ室</t>
  </si>
  <si>
    <t>資料室</t>
  </si>
  <si>
    <t>原材料</t>
  </si>
  <si>
    <t>再生粘土置き場（屋外）</t>
  </si>
  <si>
    <t>倉庫（作品）</t>
  </si>
  <si>
    <t>倉庫（道具）</t>
  </si>
  <si>
    <t>ﾛｯｶｰ・更衣室</t>
  </si>
  <si>
    <t>ﾚｸﾁｬｰﾐｰﾃｨﾝｸﾞ室</t>
  </si>
  <si>
    <t>ムロ室</t>
  </si>
  <si>
    <t>研修室</t>
  </si>
  <si>
    <t>ガラ捨て場（屋外）</t>
  </si>
  <si>
    <t>ボンベ庫</t>
  </si>
  <si>
    <t>染織</t>
    <rPh sb="0" eb="1">
      <t>ソメ</t>
    </rPh>
    <rPh sb="1" eb="2">
      <t>オリ</t>
    </rPh>
    <phoneticPr fontId="1"/>
  </si>
  <si>
    <t>染織研究室</t>
  </si>
  <si>
    <t>ﾐｰﾃｨﾝｸﾞ・資料室</t>
  </si>
  <si>
    <t>倉庫・薬品庫</t>
  </si>
  <si>
    <t>ﾐｼﾝ・縫製室</t>
  </si>
  <si>
    <t>修士・研究生構想室</t>
  </si>
  <si>
    <t>博士構想室、教員作業スペース</t>
  </si>
  <si>
    <t>糊置室</t>
  </si>
  <si>
    <t>捺染室</t>
  </si>
  <si>
    <t>染作業①(引染め)室</t>
  </si>
  <si>
    <t>染作業②(釣り作業)室</t>
  </si>
  <si>
    <t>染料室</t>
  </si>
  <si>
    <t>脱蝋室</t>
  </si>
  <si>
    <t>浸染蒸室</t>
  </si>
  <si>
    <t>洗場・干場室</t>
  </si>
  <si>
    <t>製版室</t>
  </si>
  <si>
    <t>その他室</t>
  </si>
  <si>
    <t>織室</t>
  </si>
  <si>
    <t>織　糸準備室</t>
  </si>
  <si>
    <t>ﾌｧｲﾊﾞｰ室</t>
  </si>
  <si>
    <t>織倉庫</t>
  </si>
  <si>
    <t>学外連携ラボ</t>
  </si>
  <si>
    <t>合評ルーム</t>
  </si>
  <si>
    <t>PC室</t>
  </si>
  <si>
    <t>工芸基礎室</t>
  </si>
  <si>
    <t>工基礎ﾌｧｸﾄﾘｰ室</t>
  </si>
  <si>
    <t>工芸デッサン室</t>
  </si>
  <si>
    <t>工芸ﾚｸﾁｬｰ室</t>
  </si>
  <si>
    <t>工芸撮影室</t>
  </si>
  <si>
    <t>総合芸術</t>
    <rPh sb="0" eb="2">
      <t>ソウゴウ</t>
    </rPh>
    <rPh sb="2" eb="4">
      <t>ゲイジュツ</t>
    </rPh>
    <phoneticPr fontId="1"/>
  </si>
  <si>
    <t>学生研究室-１</t>
  </si>
  <si>
    <t>学生研究室-２</t>
  </si>
  <si>
    <t>ｾﾞﾐ室A</t>
  </si>
  <si>
    <t>ｾﾞﾐ室B</t>
  </si>
  <si>
    <t>ｾﾞﾐ室C</t>
  </si>
  <si>
    <t>博士指導室</t>
  </si>
  <si>
    <t>教員の個人研究室</t>
  </si>
  <si>
    <t>資料保管調査室A</t>
  </si>
  <si>
    <t>資料保管調査室B</t>
  </si>
  <si>
    <t>書籍室</t>
  </si>
  <si>
    <t>保存修復</t>
    <rPh sb="0" eb="2">
      <t>ホゾン</t>
    </rPh>
    <rPh sb="2" eb="4">
      <t>シュウフク</t>
    </rPh>
    <phoneticPr fontId="1"/>
  </si>
  <si>
    <t>製作室（修士）</t>
  </si>
  <si>
    <t>製作室（博士）</t>
  </si>
  <si>
    <t>修復ラボ</t>
  </si>
  <si>
    <t>実験室</t>
  </si>
  <si>
    <t>測定室</t>
  </si>
  <si>
    <t>共有ｽﾍﾟｰｽ室</t>
  </si>
  <si>
    <t>作品調査室</t>
  </si>
  <si>
    <t>教員研究室１・２</t>
  </si>
  <si>
    <t>共同研究室</t>
  </si>
  <si>
    <t>貴重作品保管庫</t>
  </si>
  <si>
    <t>総合基礎実技</t>
    <rPh sb="0" eb="2">
      <t>ソウゴウ</t>
    </rPh>
    <rPh sb="2" eb="4">
      <t>キソ</t>
    </rPh>
    <rPh sb="4" eb="6">
      <t>ジツギ</t>
    </rPh>
    <phoneticPr fontId="1"/>
  </si>
  <si>
    <t>屋内実技スペース
(廊下含む)</t>
  </si>
  <si>
    <t>総合基礎研究室</t>
  </si>
  <si>
    <t>作品及び資料保管室</t>
  </si>
  <si>
    <t>屋内実技スペース
(廊下含む)</t>
    <phoneticPr fontId="1"/>
  </si>
  <si>
    <t>総合基礎研究室</t>
    <phoneticPr fontId="1"/>
  </si>
  <si>
    <t>資材倉庫</t>
    <phoneticPr fontId="1"/>
  </si>
  <si>
    <t>屋外実技スペース</t>
  </si>
  <si>
    <t>作曲</t>
    <rPh sb="0" eb="2">
      <t>サッキョク</t>
    </rPh>
    <phoneticPr fontId="1"/>
  </si>
  <si>
    <t>楽譜庫</t>
  </si>
  <si>
    <t>楽器庫</t>
  </si>
  <si>
    <t>作曲部屋</t>
  </si>
  <si>
    <t>作曲特別ｾﾞﾐ室</t>
  </si>
  <si>
    <t>電子音楽研究室</t>
  </si>
  <si>
    <t>調整室･器材庫</t>
  </si>
  <si>
    <t>音源資料室</t>
  </si>
  <si>
    <t>完全防音室</t>
  </si>
  <si>
    <t>専門講義室（大）</t>
  </si>
  <si>
    <t>指揮</t>
    <rPh sb="0" eb="2">
      <t>シキ</t>
    </rPh>
    <phoneticPr fontId="1"/>
  </si>
  <si>
    <t>レッスン室</t>
  </si>
  <si>
    <t>研究室</t>
  </si>
  <si>
    <t>学習室</t>
  </si>
  <si>
    <t>書庫</t>
  </si>
  <si>
    <t>大合奏室</t>
  </si>
  <si>
    <t>ピアノ</t>
    <phoneticPr fontId="1"/>
  </si>
  <si>
    <t>研究室1～16</t>
  </si>
  <si>
    <t>研究室　非常勤</t>
  </si>
  <si>
    <t>練習室（大）</t>
  </si>
  <si>
    <t>練習室（小）</t>
  </si>
  <si>
    <t>鍵盤楽器演習室Ａ</t>
  </si>
  <si>
    <t>鍵盤楽器演習室Ｂ</t>
  </si>
  <si>
    <t>小合奏室</t>
  </si>
  <si>
    <t>中合奏室</t>
  </si>
  <si>
    <t>弦楽</t>
    <rPh sb="0" eb="2">
      <t>ゲンガク</t>
    </rPh>
    <phoneticPr fontId="1"/>
  </si>
  <si>
    <t>弦楽研究室</t>
  </si>
  <si>
    <t>練習室</t>
  </si>
  <si>
    <t>練習室　小</t>
  </si>
  <si>
    <t>練習室　中</t>
  </si>
  <si>
    <t>管・打楽</t>
    <rPh sb="0" eb="1">
      <t>カン</t>
    </rPh>
    <rPh sb="2" eb="3">
      <t>ダ</t>
    </rPh>
    <rPh sb="3" eb="4">
      <t>ガク</t>
    </rPh>
    <phoneticPr fontId="1"/>
  </si>
  <si>
    <t>打楽器研究室</t>
  </si>
  <si>
    <t>打楽器ｱﾝｻﾝﾌﾞﾙ室</t>
  </si>
  <si>
    <t>打楽器練習室１</t>
  </si>
  <si>
    <t>打楽器練習室２</t>
  </si>
  <si>
    <t>打楽器倉庫</t>
  </si>
  <si>
    <t>金管研究室</t>
  </si>
  <si>
    <t>金管練習室１</t>
  </si>
  <si>
    <t>金管練習室２</t>
  </si>
  <si>
    <t>金管練習室３</t>
  </si>
  <si>
    <t>木管研究室</t>
  </si>
  <si>
    <t>木管練習室１</t>
  </si>
  <si>
    <t>木管練習室２</t>
  </si>
  <si>
    <t>木管練習室３</t>
  </si>
  <si>
    <t>管楽器アンサンブル室</t>
  </si>
  <si>
    <t>リハーサル室</t>
  </si>
  <si>
    <t>オペラ練習室</t>
  </si>
  <si>
    <t>ｺﾝｻｰﾄﾎｰﾙ楽器庫</t>
  </si>
  <si>
    <t>声楽</t>
    <rPh sb="0" eb="2">
      <t>セイガク</t>
    </rPh>
    <phoneticPr fontId="1"/>
  </si>
  <si>
    <t>研究室1～5</t>
  </si>
  <si>
    <t>非常勤研究室</t>
  </si>
  <si>
    <t>音楽ロッカー室</t>
  </si>
  <si>
    <t>専門講義室（中）</t>
  </si>
  <si>
    <t>共用ゼミ室</t>
  </si>
  <si>
    <t>音楽学</t>
    <rPh sb="0" eb="3">
      <t>オンガクガク</t>
    </rPh>
    <phoneticPr fontId="1"/>
  </si>
  <si>
    <t>教員研究室</t>
  </si>
  <si>
    <t>非常勤講師控室</t>
  </si>
  <si>
    <t>博士研究室</t>
  </si>
  <si>
    <t>音響情報処理室</t>
  </si>
  <si>
    <t>講堂</t>
    <rPh sb="0" eb="2">
      <t>コウドウ</t>
    </rPh>
    <phoneticPr fontId="1"/>
  </si>
  <si>
    <t>衣装倉庫</t>
  </si>
  <si>
    <t>大道具倉庫</t>
  </si>
  <si>
    <t>客席</t>
  </si>
  <si>
    <t>調整室</t>
  </si>
  <si>
    <t>舞台</t>
  </si>
  <si>
    <t>その他</t>
  </si>
  <si>
    <t>学科共通</t>
    <rPh sb="0" eb="2">
      <t>ガッカ</t>
    </rPh>
    <rPh sb="2" eb="4">
      <t>キョウツウ</t>
    </rPh>
    <phoneticPr fontId="1"/>
  </si>
  <si>
    <t>美術室</t>
  </si>
  <si>
    <t>準備室</t>
  </si>
  <si>
    <t>教職課程研究室</t>
  </si>
  <si>
    <t>自然科学実習室(準備室含む)</t>
  </si>
  <si>
    <t>交流室</t>
  </si>
  <si>
    <t>クラブボックス</t>
  </si>
  <si>
    <t>マルチメディア授業教室</t>
  </si>
  <si>
    <t>体育館</t>
  </si>
  <si>
    <t>グラウンド</t>
  </si>
  <si>
    <t>体育倉庫</t>
  </si>
  <si>
    <t>図書館・資料館</t>
    <rPh sb="0" eb="3">
      <t>トショカン</t>
    </rPh>
    <rPh sb="4" eb="7">
      <t>シリョウカン</t>
    </rPh>
    <phoneticPr fontId="1"/>
  </si>
  <si>
    <t>ｴﾝﾄﾗﾝｽﾎｰﾙ</t>
  </si>
  <si>
    <t>ｹﾞｰﾄ･受付ｶｳﾝﾀｰ･事務室</t>
  </si>
  <si>
    <t>検索･雑誌･AV資料ｽﾍﾟｰｽ</t>
  </si>
  <si>
    <t>学習ｽﾍﾟｰｽ</t>
  </si>
  <si>
    <t>展示ｽﾍﾟｰｽ</t>
  </si>
  <si>
    <t>資料保管室</t>
  </si>
  <si>
    <t>委託業者休憩室</t>
  </si>
  <si>
    <t>閲覧ｽﾍﾟｰｽ</t>
  </si>
  <si>
    <t>検索･複写ｽﾍﾟｰｽ</t>
  </si>
  <si>
    <t>受付ｶｳﾝﾀｰ</t>
  </si>
  <si>
    <t>ﾗｰﾆﾝｸﾞｺﾓﾝｽﾞｽﾍﾟｰｽ</t>
  </si>
  <si>
    <t>職員事務室</t>
  </si>
  <si>
    <t>館長室</t>
  </si>
  <si>
    <t>会議室</t>
  </si>
  <si>
    <t>展示施設</t>
  </si>
  <si>
    <t>ｷﾞｬﾗﾘｰ</t>
  </si>
  <si>
    <t>倉庫（資材･什器）</t>
  </si>
  <si>
    <t>事務局</t>
    <rPh sb="0" eb="3">
      <t>ジムキョク</t>
    </rPh>
    <phoneticPr fontId="1"/>
  </si>
  <si>
    <t>事務室</t>
  </si>
  <si>
    <t>第１会議室</t>
  </si>
  <si>
    <t>第２会議室</t>
  </si>
  <si>
    <t>第３会議室</t>
  </si>
  <si>
    <t>第４会議室</t>
  </si>
  <si>
    <t>大会議室</t>
  </si>
  <si>
    <t>サロン</t>
  </si>
  <si>
    <t>組合事務所</t>
  </si>
  <si>
    <t>同窓会事務所</t>
  </si>
  <si>
    <t>学長室</t>
  </si>
  <si>
    <t>部局長室</t>
  </si>
  <si>
    <t>理事室</t>
  </si>
  <si>
    <t>理事会室</t>
  </si>
  <si>
    <t>応接室</t>
  </si>
  <si>
    <t>教務学生課前打合せスペース</t>
  </si>
  <si>
    <t>キャリアデザインセンター（CDC）</t>
  </si>
  <si>
    <t>キャリアデザインセンター長室</t>
  </si>
  <si>
    <t>CDC相談室</t>
  </si>
  <si>
    <t>保健室</t>
  </si>
  <si>
    <t>学生相談室</t>
  </si>
  <si>
    <t>学生ラウンジ，ホール</t>
  </si>
  <si>
    <t>食堂（厨房，購買部，控室，食品庫含む）</t>
  </si>
  <si>
    <t>学籍簿，教授会記録保管スペース</t>
  </si>
  <si>
    <t>宅配便荷さばきスペース</t>
  </si>
  <si>
    <t>学生自治会スペース</t>
  </si>
  <si>
    <t>事務機械室</t>
  </si>
  <si>
    <t>大学会館購買部</t>
  </si>
  <si>
    <t>情報スペース</t>
  </si>
  <si>
    <t>音楽棟ロッカー室</t>
  </si>
  <si>
    <t>講義室１，２</t>
  </si>
  <si>
    <t>講義室３～８</t>
  </si>
  <si>
    <t>講義室９，１０，１１</t>
  </si>
  <si>
    <t>講義室１２～１５</t>
  </si>
  <si>
    <t>伝音</t>
    <rPh sb="0" eb="1">
      <t>デン</t>
    </rPh>
    <rPh sb="1" eb="2">
      <t>オン</t>
    </rPh>
    <phoneticPr fontId="1"/>
  </si>
  <si>
    <t>所長室</t>
  </si>
  <si>
    <t>院生研究室</t>
  </si>
  <si>
    <t>研究室601</t>
  </si>
  <si>
    <t>閲覧室</t>
  </si>
  <si>
    <t>資料管理室</t>
  </si>
  <si>
    <t>合同研究室１</t>
  </si>
  <si>
    <t>合同研究室２</t>
  </si>
  <si>
    <t>楽器庫１</t>
  </si>
  <si>
    <t>楽器庫２</t>
  </si>
  <si>
    <t>個人研究室1～5</t>
  </si>
  <si>
    <t>研究員室１</t>
  </si>
  <si>
    <t>研究員室２</t>
  </si>
  <si>
    <t>視聴覚編集室</t>
  </si>
  <si>
    <t>研修室１</t>
  </si>
  <si>
    <t>研修室２</t>
  </si>
  <si>
    <t>講義準備室</t>
  </si>
  <si>
    <t>貴重資料室</t>
  </si>
  <si>
    <t>レコード保存室</t>
  </si>
  <si>
    <t>事務室（事業推進担当）</t>
  </si>
  <si>
    <t>出版物保管庫</t>
  </si>
  <si>
    <t>図書･資料閲覧室</t>
  </si>
  <si>
    <t>撮影室・器材保管庫</t>
  </si>
  <si>
    <t>資料収蔵庫</t>
  </si>
  <si>
    <t>応接・会議室</t>
  </si>
  <si>
    <t>個人研究室</t>
  </si>
  <si>
    <t>ｾﾝﾀｰ長室</t>
  </si>
  <si>
    <t>展示スペース</t>
  </si>
  <si>
    <t>事務所</t>
  </si>
  <si>
    <t>備品倉庫</t>
  </si>
  <si>
    <t>一時保管庫</t>
  </si>
  <si>
    <t>作業スペース</t>
  </si>
  <si>
    <t>コミュニケーションスペース</t>
  </si>
  <si>
    <t>スタジオ</t>
  </si>
  <si>
    <t>-</t>
    <phoneticPr fontId="1"/>
  </si>
  <si>
    <t>-</t>
    <phoneticPr fontId="1"/>
  </si>
  <si>
    <t>-</t>
    <phoneticPr fontId="1"/>
  </si>
  <si>
    <t>15～20</t>
  </si>
  <si>
    <t/>
  </si>
  <si>
    <t>-</t>
    <phoneticPr fontId="1"/>
  </si>
  <si>
    <t>3.70
(7.50)</t>
  </si>
  <si>
    <t>現在は，学部長室以外の部局長室がないため，美術研究科長室，音楽研究科長室等を設置する。学部長室と同程度の広さを想定。</t>
  </si>
  <si>
    <t>定款上，外部から理事を設置することになっているが，学外理事の部屋がないため理事室を設置する。学内理事の協議，作業にも使用。</t>
  </si>
  <si>
    <t>法人の運営等について協議する部屋がないことや，法人運営に係る資料を保管する場所がないことから，それらの課題を解消するために，理事会室を設置する。現在の理事会，拡大理事懇談会，理事懇談会が実施できることを考慮し，第３会議室と同程度の広さを想定。</t>
  </si>
  <si>
    <t>整備理由</t>
    <rPh sb="0" eb="2">
      <t>セイビ</t>
    </rPh>
    <rPh sb="2" eb="4">
      <t>リユウ</t>
    </rPh>
    <phoneticPr fontId="1"/>
  </si>
  <si>
    <t>フローリング（土足厳禁）、湿気厳禁、
水道、排水</t>
  </si>
  <si>
    <t>フローリング（土足厳禁）、湿気厳禁、
水道、排水</t>
    <phoneticPr fontId="2"/>
  </si>
  <si>
    <t>課題制作。卓上での着彩描画（20号F72.7×60.6ｃｍ）</t>
    <phoneticPr fontId="2"/>
  </si>
  <si>
    <t>課題制作。卓上での着彩描画（30号F90.9×72.7～80号F144.5×112.1ｃｍ）</t>
    <phoneticPr fontId="2"/>
  </si>
  <si>
    <t>希望設備</t>
    <rPh sb="0" eb="2">
      <t>キボウ</t>
    </rPh>
    <rPh sb="2" eb="4">
      <t>セツビ</t>
    </rPh>
    <phoneticPr fontId="2"/>
  </si>
  <si>
    <t>3･4回生（古画研究）。机、床での自由制作。</t>
  </si>
  <si>
    <t>3･4回生（古画研究）。机、床での自由制作。</t>
    <phoneticPr fontId="2"/>
  </si>
  <si>
    <t>3･4回生（研究室1）修士･博士の合同制作。机、床での模写製作。</t>
  </si>
  <si>
    <t>3･4回生。床での自由制作。100号F162.1×130.3～150号227.3～181.8cm</t>
  </si>
  <si>
    <t>床での自由制作。150号227.3～181.8cm</t>
  </si>
  <si>
    <t>博士合同制作室。床での自由制作。150号227.3～181.8cm</t>
  </si>
  <si>
    <t>専任教員8人＋非常勤講師4人。学生の制作室と隣接しないほうがよい。</t>
  </si>
  <si>
    <t>机、パーティション、学生用絵の具棚、暖房器具（ﾓﾃﾞﾙ用）加湿器、工具、その他</t>
  </si>
  <si>
    <t>2回生以上。裸婦囲みデッサン（床置き）</t>
  </si>
  <si>
    <t>フローリング（土足厳禁）</t>
  </si>
  <si>
    <t>素材･材料実習。岩･泥絵の具製作、膠研究、画材、書籍管理･保管</t>
  </si>
  <si>
    <t>技法実習。裏打ち、紙、絹貼り、箔押し、刷毛実習</t>
  </si>
  <si>
    <t>2回生以上の学生作品保管（約389点）</t>
  </si>
  <si>
    <t>要壁面</t>
  </si>
  <si>
    <t>1回生基礎課題</t>
  </si>
  <si>
    <t>屋上可。水道は鳥小屋と共用可。</t>
  </si>
  <si>
    <t>屋上可。水道は畑と共用可。</t>
  </si>
  <si>
    <t>整備理由</t>
    <rPh sb="0" eb="2">
      <t>セイビ</t>
    </rPh>
    <rPh sb="2" eb="4">
      <t>リユウ</t>
    </rPh>
    <phoneticPr fontId="1"/>
  </si>
  <si>
    <t>備考</t>
    <rPh sb="0" eb="2">
      <t>ビコウ</t>
    </rPh>
    <phoneticPr fontId="2"/>
  </si>
  <si>
    <t>製作ｽﾍﾟｰｽ</t>
  </si>
  <si>
    <t>釘打ち可能な白色壁、移動壁画、排水、温水、作品収納</t>
  </si>
  <si>
    <t>排水、収納棚、</t>
  </si>
  <si>
    <t>製作ｽﾍﾟｰｽ、ｾﾞﾐ室、ﾐｰﾃｨﾝｸﾞﾙｰﾑ</t>
  </si>
  <si>
    <t>製作ｽﾍﾟｰｽ、ﾐｰﾃｨﾝｸﾞﾙｰﾑ</t>
  </si>
  <si>
    <t>有機溶剤使用</t>
  </si>
  <si>
    <t>学生とのﾜｰｸｼｮｯﾌﾟ等が可能なﾐｰﾃｨﾝｸﾞﾙｰﾑを兼ねた作業ｽﾍﾟｰｽ</t>
  </si>
  <si>
    <t>教員の研究室及び、学生とのﾜｰｸｼｮｯﾌﾟ等が可能なﾐｰﾃｨﾝｸﾞﾙｰﾑを兼ねた作業ｽﾍﾟｰｽ</t>
  </si>
  <si>
    <t>温水、ﾈｯﾄ環境</t>
  </si>
  <si>
    <t>基礎授業の材料・道具の収納。製作展･学内展の準備、搬入に使用する材料･道具の収納。油彩･水彩製作の材料･道具</t>
  </si>
  <si>
    <t>大型の棚、ﾏｯﾌﾟｹｰｽ</t>
  </si>
  <si>
    <t>油画専攻運営と作品制作に関する、主に大型の備品収納。石膏像倉庫。</t>
  </si>
  <si>
    <t>ﾌﾚｽｺ画製作のための砂、漆喰等の材料倉庫</t>
  </si>
  <si>
    <t>ﾛｯｶｰ</t>
  </si>
  <si>
    <t>製作ｽﾍﾟｰｽ</t>
    <phoneticPr fontId="1"/>
  </si>
  <si>
    <t>学部での素材実習、合同ゼミ、合評などの要素と比べ、個別指導が多く、作品の完成への意識、ﾌﾟﾚｾﾞﾝﾃｰｼｮﾝに重点をおくため、個人ｽﾍﾟｰｽが必要</t>
  </si>
  <si>
    <t>排気、排水、ｲﾝﾀｰﾈｯﾄ、展示壁。ﾊﾟｰﾃｨｼｮﾝ・仮設壁で個人ｽﾍﾟｰｽを仕切れるようにする。</t>
  </si>
  <si>
    <t>ｾﾞﾐ、ﾁｭｰﾄﾘｱﾙ、各自構想、選択した素材に関するｽﾍﾟｰｽでの制作、組み立て、設置、好評。研究内容や作品展示・発表。個別ｽﾍﾟｰｽを確保。</t>
  </si>
  <si>
    <t>排気、排水、ｲﾝﾀｰﾈｯﾄ、展示壁、照明ﾚｰﾙ。ﾊﾟｰﾃｨｼｮﾝ、仮設壁で個人ｽﾍﾟｰｽを仕切れるようにする。</t>
  </si>
  <si>
    <t>博士課程のための大型作品の制作および塗装、薬品の使用など</t>
  </si>
  <si>
    <t>排水、排気、ｸﾚｰﾝ。大型ﾄﾗｯｸ寄り付き</t>
  </si>
  <si>
    <t>ﾄﾞﾛｰｲﾝｸﾞ、ﾌﾟﾗﾝﾆﾝｸﾞを行うｽﾍﾟｰｽ</t>
  </si>
  <si>
    <t>排気、排水、防音、ｲﾝﾀｰﾈｯﾄ、展示壁</t>
  </si>
  <si>
    <t>作品制作、仮設置。ﾌﾘｰｽﾍﾟｰｽが必要</t>
  </si>
  <si>
    <t>排水、ｱｰｹｰﾄﾞ屋根、ｺﾝｸﾘｰﾄ床、ｸﾚｰﾝ</t>
  </si>
  <si>
    <t>ｾﾞﾐや、ゲストによるﾚｸﾁｬｰを行う</t>
  </si>
  <si>
    <t>防音、視聴覚機能</t>
  </si>
  <si>
    <t>給湯、ｲﾝﾀｰﾈｯﾄ、工具資料保管庫</t>
  </si>
  <si>
    <t>非常勤講師の制作研究室。</t>
  </si>
  <si>
    <t>排気、排水</t>
  </si>
  <si>
    <t>制作が可能な規模</t>
  </si>
  <si>
    <t>排気、排水、ｲﾝﾀｰﾈｯﾄ</t>
  </si>
  <si>
    <t>作品の一時保管、机。椅子。塑像台、展示台、石膏などの保管</t>
  </si>
  <si>
    <t>耐火、ｼｬｯﾀｰ</t>
  </si>
  <si>
    <t>大型木材、石材等の保管ｽﾍﾟｰｽ。木工、石工室近くに配置</t>
  </si>
  <si>
    <t>ｱｰｹｰﾄﾞ屋根、ｺﾝｸﾘｰﾄ床</t>
  </si>
  <si>
    <t>排気、排水、給湯、ｼｬﾜｰ</t>
  </si>
  <si>
    <t>給湯設備</t>
  </si>
  <si>
    <t>彫刻基礎、学部、修士、博士（共有可）</t>
  </si>
  <si>
    <t>ｸﾚｰﾝ、排気、耐熱、溶接機、裁断機など</t>
  </si>
  <si>
    <t>ｸﾚｰﾝ、排気、排水、集塵、昇降盤、ﾊﾟﾈﾙｿｰ
など</t>
  </si>
  <si>
    <t>ｸﾚｰﾝ、排気、排水、集塵など</t>
  </si>
  <si>
    <t>排気、排水、常温室、集塵など</t>
  </si>
  <si>
    <t>防塵、換気、ｺﾝﾌﾟﾚｯｻｰなど</t>
  </si>
  <si>
    <t>排水、排気、更衣室など</t>
  </si>
  <si>
    <t>排気、排水、窯など</t>
  </si>
  <si>
    <t>樹脂、塗料など</t>
  </si>
  <si>
    <t>４ｔﾄﾗｯｸ2～3台の進入、駐車、積み下ろしが可能なスペース（共有可）</t>
  </si>
  <si>
    <t>同上</t>
  </si>
  <si>
    <t>学部版画基礎</t>
  </si>
  <si>
    <t>排水</t>
  </si>
  <si>
    <t>換気、排水、200V電源</t>
  </si>
  <si>
    <t>排水、200V電源</t>
  </si>
  <si>
    <t>排水、200V電源、独立した空調</t>
  </si>
  <si>
    <t>換気、排水</t>
  </si>
  <si>
    <t>換気</t>
  </si>
  <si>
    <t>学部用</t>
  </si>
  <si>
    <t>排水、移動壁、ﾗｲﾃｨﾝｸﾞｽﾎﾟｯﾄ設備、　　　　　　　　　　　　　　　　　　　　　　　　釘打ち可能壁</t>
  </si>
  <si>
    <t>修士</t>
  </si>
  <si>
    <t>排水、移動壁、釘打ち可能壁</t>
  </si>
  <si>
    <t>学部、研究科使用</t>
  </si>
  <si>
    <t>壁面黒、床下配線</t>
  </si>
  <si>
    <t>修士、博士用</t>
  </si>
  <si>
    <t>換気、独立した空調、排水､200V電源</t>
  </si>
  <si>
    <t>成型。修士、博士用</t>
  </si>
  <si>
    <t>換気、200V電源、排水</t>
  </si>
  <si>
    <t>多目的。修士、博士用</t>
  </si>
  <si>
    <t>一部畳敷き、換気、排水</t>
  </si>
  <si>
    <t>床下配線、壁面黒、ﾀﾞｰｸﾙｰﾑ化</t>
  </si>
  <si>
    <t>講師控え室</t>
  </si>
  <si>
    <t>給湯</t>
  </si>
  <si>
    <t>ﾀﾞｰｸﾙｰﾑ、壁面黒</t>
  </si>
  <si>
    <t>3人の専任教員</t>
  </si>
  <si>
    <t>防音、換気、排水</t>
  </si>
  <si>
    <t>シート作品の保管、閲覧に使用。</t>
  </si>
  <si>
    <t>空調</t>
  </si>
  <si>
    <t>専攻の備品、試料等</t>
  </si>
  <si>
    <t>大型作品、額等保管</t>
  </si>
  <si>
    <t>学生と研究室スタッフが使用</t>
  </si>
  <si>
    <t>耐火構造</t>
  </si>
  <si>
    <t>個人ﾛｯｶｰ</t>
  </si>
  <si>
    <t>博士課程</t>
  </si>
  <si>
    <t>全学的な施設、機器管理を行う</t>
  </si>
  <si>
    <t>ﾌｧﾌﾞﾘﾃｰｼｮﾝﾗﾎﾞﾗﾄﾘ:30ﾌﾟﾘﾝﾀｰ、ﾌﾟﾛｯﾀｰ、　　　　　　　　　　　　　　　　ﾚｰｻﾞｰｶｯﾀｰ</t>
  </si>
  <si>
    <t>ﾌｫﾄｸﾞﾗﾑ･ﾌｨﾙﾑ現像等</t>
  </si>
  <si>
    <t>可動座席、音響設備</t>
  </si>
  <si>
    <t>パネル、額制作</t>
  </si>
  <si>
    <t>ﾊﾟﾈﾙｿｰ、電動鋸、塗装施設</t>
  </si>
  <si>
    <t>完成作品撮影等</t>
  </si>
  <si>
    <t>デッサン授業</t>
  </si>
  <si>
    <t>採光、石膏像ﾗｯｸなど</t>
  </si>
  <si>
    <t>金属・木工・組み立て作業など</t>
  </si>
  <si>
    <t>大型で中期的な期間での実験･研究･公開ﾜｰｸｼｮｯﾌﾟなどに対応する多目的ｽﾍﾟｰｽ</t>
  </si>
  <si>
    <t>学部・修士共有</t>
  </si>
  <si>
    <t>58型以上のﾓﾆﾀｰ、ﾌﾟﾛｼﾞｪｸﾀｰ、ｽｸﾘｰﾝ、ｱﾝﾌﾟ、ｽﾋﾟｰｶｰ、ｽﾋﾟｰｶｰｽﾀﾝﾄﾞ、ｲｽ40客、会議ﾃｰﾌﾞﾙ</t>
  </si>
  <si>
    <t>ｵｰﾌﾟﾝｽﾍﾟｰｽ（可動式壁面）、50㎡単位で８つに仕切る。その中に学生5～8人配置。</t>
  </si>
  <si>
    <t>仮設壁で一人当たり20㎡で仕切る（15室＋共有ｽﾍﾟｰｽ）</t>
  </si>
  <si>
    <t>ﾘﾊｰｻﾙｽﾍﾟｰｽ。ﾗｲﾃﾞｨﾝｸﾞﾃｽﾄ、映像の投影、ﾀﾞﾝｽや芝居のﾘﾊ、ｾｯﾄの建て込み等。</t>
  </si>
  <si>
    <t>粉が舞い塗装吹き付け等でﾌﾟﾛｼﾞｪｸﾄﾙｰﾑ１とは共存がむずかしい。</t>
  </si>
  <si>
    <t>ｵｰﾌﾟﾝｽﾍﾟｰｽ</t>
  </si>
  <si>
    <t>ｾｯﾄ組み立て、ｲﾝｽﾀﾚｰｼｮﾝなどの立体制作を立て込んでの人物撮影、映画撮影、合成用ｸﾞﾘｰﾝﾊﾞｯｸ撮影、撮影同時録音</t>
  </si>
  <si>
    <t>黒い壁･天井、簡易防音、ﾃﾞｼﾞﾀﾙｸﾞﾘｰﾝﾊﾞｯｸｶｰﾃﾝと敷物、黒いﾀｲﾙｶｰﾍﾟｯﾄ、照明ﾊﾞﾄﾝ、400A以上の平行電源、照明（HMI,LED)、ｾﾝﾁｭﾘｰｽﾀﾝﾄﾞ、ｹｰﾌﾞﾙ、ﾃﾞﾌｭｰｻﾞｰ、その他照明機器、ｼﾞﾌﾞ、ﾄﾞﾘｰ</t>
  </si>
  <si>
    <t>長期間のｱﾆﾒｰｼｮﾝ撮影</t>
  </si>
  <si>
    <t>黒い壁・天井、110A以上の平行電源</t>
  </si>
  <si>
    <t>ﾒｲｸ、ﾌｨｯﾃｨﾝｸﾞ（撮影ｽﾀｼﾞｵの中2階でもよい）</t>
  </si>
  <si>
    <t>機材庫、電源室</t>
  </si>
  <si>
    <t>楽器演奏、歌、ﾅﾚｰｼｮﾝ録音</t>
  </si>
  <si>
    <t>ﾏｲｸ各種、ｽﾀﾝﾄﾞ、譜面台、ﾃｰﾌﾞﾙ、ﾏｲｸ防湿庫</t>
  </si>
  <si>
    <t>ｻｳﾝﾄﾞ編集、音楽ﾏｽﾀﾘﾝｸﾞ、録音</t>
  </si>
  <si>
    <t>音響設計、ﾐｷｻｰ卓、ｻﾗｳﾝﾄﾞ対応ﾓﾆﾀｰｽﾋﾟｰｶｰ、映像ﾓﾆﾀｰ、ﾄｰｸﾊﾞｯｸｼｽﾃﾑ</t>
  </si>
  <si>
    <t>映像編集、CG制作、映像合成</t>
  </si>
  <si>
    <t>編集用PC（Macpro)12台、ﾏｽﾀｰﾓﾆﾀｰ2台、50型以上のﾓﾆﾀｰ1台、ｽﾋﾟｰｶｰ、ｵｰﾃﾞｨｵIF、ﾌﾟﾘﾝﾀｰ</t>
  </si>
  <si>
    <t>映像編集、２D,3D,サウンド、ﾈｯﾄﾜｰｸ、ｲﾝﾀﾗｸﾃｨﾌﾞ・ﾃﾞﾊﾞｲｽ製作</t>
  </si>
  <si>
    <t>白ﾎﾘｿﾞﾝﾄ、白天井、電動昇降ﾊﾞｯｸﾛｰﾙ、ｹｰﾌﾞﾙ、400Ａ以上の平行電源、照明ﾊﾞﾄﾝ、ﾊﾞｯｸ紙</t>
  </si>
  <si>
    <t>電源管理、ｶﾒﾗ防湿庫、照明、ｽﾀﾝﾄﾞ、ｹｰﾌﾞﾙ、その他照明機器</t>
  </si>
  <si>
    <t>写真・動画記録撮影白ﾎﾘｿﾞﾝﾄ。全学共用可能</t>
  </si>
  <si>
    <t>彫刻など他の専攻との共有施設器材：塗装・大型器材・ﾘﾌﾄなど。</t>
  </si>
  <si>
    <t>環境ﾃﾞｻﾞｲﾝ１。個人制作ｽﾍﾟｰｽと講義ｴﾘｱ　　　　　　　　　　　　　　　　　　　　　　　　　　　　　　　　3回生、4回生は隣接し、人数に応じて可動間仕切りで仕切る</t>
  </si>
  <si>
    <t>給湯、OAﾌﾛｱﾎﾜｲﾄﾎﾞｰﾄﾞ、ﾌﾟﾛｼﾞｪｸﾀｰ、大型ﾓﾆﾀｰ、素材･作品収納棚、ﾛｯｶｰ（鍵付き）</t>
  </si>
  <si>
    <t>環境ﾃﾞｻﾞｲﾝ１。個人制作ｽﾍﾟｰｽと講義ｴﾘｱ</t>
  </si>
  <si>
    <t>環境ﾃﾞｻﾞｲﾝ研究1,2,3,4、特殊演習1,2,3,4。個人制作ｽﾍﾟｰｽとﾚｸﾁｬｰｴﾘｱ</t>
  </si>
  <si>
    <t>給湯、OAﾌﾛｱﾎﾜｲﾄﾎﾞｰﾄﾞ、ﾌﾟﾛｼﾞｪｸﾀｰ、ｽｸﾘｰﾝ作品収納棚、ﾛｯｶｰ（鍵付き）</t>
  </si>
  <si>
    <t>水道、OAﾌﾛｱ、防音</t>
  </si>
  <si>
    <t>各授業のための材料の準備や保管、ｺﾋﾟｰ機などの事務や授業準備に関わる機器の保管と設置。教員研究室の近くに配置</t>
  </si>
  <si>
    <t>給湯、防音、遮光</t>
  </si>
  <si>
    <t>ED研究1,2,3,4。特殊研究1,2,3,4</t>
  </si>
  <si>
    <t>OAﾌﾛｱ</t>
  </si>
  <si>
    <t>ﾌﾟﾛﾀﾞｸﾄﾃﾞｻﾞｲﾝ１。個人制作ｽﾍﾟｰｽと講義ｴﾘｱ</t>
  </si>
  <si>
    <t>ﾌﾟﾛﾀﾞｸﾄﾃﾞｻﾞｲﾝ１。フリーアドレスのモデリング室（制作室に隣接）学部３、４、修士、博士</t>
  </si>
  <si>
    <t>ﾌﾟﾛﾀﾞｸﾄﾃﾞﾞｻﾞｲﾝ研究1,2,3,4、特殊演習1,2,3,4。個人制作ｽﾍﾟｰｽとﾚｸﾁｬｰｴﾘｱ</t>
  </si>
  <si>
    <t>水道、OAﾌﾛｱﾎﾜｲﾄﾎﾞｰﾄﾞ、ﾌﾟﾛｼﾞｪｸﾀｰ、ｽｸﾘｰﾝ、作品収納棚、ﾛｯｶｰ（鍵付き）</t>
  </si>
  <si>
    <t>非常勤講師の先生の控え室、ロッカー、休憩スペース</t>
  </si>
  <si>
    <t>教務補佐スタッフの常駐スペース。　デザイン科の情報等の、管理運営、共有情報の集積などのコアエリア、学生窓口。</t>
  </si>
  <si>
    <t>各ｶﾘｷｭﾗﾑに含まれるﾓﾃﾞﾘﾝｸﾞ室、木工室等の製作に関係する作業のため</t>
  </si>
  <si>
    <t>ﾛｯｶｰ、遮光</t>
  </si>
  <si>
    <t>PD研究1,2,3,4。特殊研究1,2,3,4</t>
  </si>
  <si>
    <t>ﾋﾞｼﾞｭｱﾙ･ﾃﾞｻﾞｲﾝ１。個人制作ｽﾍﾟｰｽと講義ｴﾘｱ</t>
  </si>
  <si>
    <t>ﾋﾞｼﾞｭｱﾙﾃﾞﾞｻﾞｲﾝ研究1,2,3,4、特殊演習1,2,3,4。個人制作ｽﾍﾟｰｽとﾚｸﾁｬｰｴﾘｱ</t>
  </si>
  <si>
    <t>ﾋﾞｼﾞｭｱﾙﾃﾞｻﾞｲﾝ1,2、ﾋﾞｼﾞｭｱﾙﾃﾞｻﾞｲﾝ研究1,2,3,4</t>
  </si>
  <si>
    <t>水道、大ﾃｰﾌﾞﾙ、椅子作品収納棚、大型ｼﾙｸｽｸﾘｰﾝ印刷台</t>
  </si>
  <si>
    <t>ﾋﾞｼﾞｭｱﾙﾃﾞｻﾞｲﾝ1･2</t>
  </si>
  <si>
    <t>ﾃﾞｻﾞｲﾝ基礎１。個人制作ｽﾍﾟｰｽと講義ｴﾘｱ</t>
  </si>
  <si>
    <t>ﾎﾜｲﾄﾎﾞｰﾄﾞ、ﾌﾟﾛｼﾞｪｸﾀｰ、大型ﾓﾆﾀｰ、素材･作品収納棚、ﾛｯｶｰ（鍵付き）</t>
  </si>
  <si>
    <t>ﾃﾞｻﾞｲﾝ基礎２。個人制作ｽﾍﾟｰｽと講義ｴﾘｱ</t>
  </si>
  <si>
    <t>ﾃﾞｻﾞｲﾝ基礎１</t>
  </si>
  <si>
    <t>単期で一人13～14作品×30人分の作品の収納</t>
  </si>
  <si>
    <t>収納棚</t>
  </si>
  <si>
    <t>ﾃﾞｻﾞｲﾝ基礎２。</t>
  </si>
  <si>
    <t>領域研究（ﾌﾟﾛﾀﾞｸﾄ、環境、ﾋﾞｼﾞｭｱﾙ・ﾃﾞｻﾞｲﾝ領域）</t>
  </si>
  <si>
    <t>各個人研究室に隣接し、来客対応や、学生対応等に利用するとともに、ｺﾋﾟｰ機等の設備と事務機能として機能する。</t>
  </si>
  <si>
    <t>各個人研究室に隣接し、来客対応や、学生対応等に利用するとともに、ｺﾋﾟｰ機等の設備と事務機能として機能する。各専攻に必要</t>
  </si>
  <si>
    <t>研究・運営に関する会議室</t>
  </si>
  <si>
    <t>OAﾌﾛｱ、ﾎﾜｲﾄﾎﾞｰﾄﾞ、ﾌﾟﾛｼﾞｪｸﾀｰ、ｽｸﾘｰﾝ</t>
  </si>
  <si>
    <t>学部修士全般の合評、学外連携事業等の発表、京都大学や海外の大学との連携授業</t>
  </si>
  <si>
    <t>OAﾌﾛｱ、ﾎﾜｲﾄﾎﾞｰﾄﾞ、京都大学･ｱｰﾙﾃﾞｺとのTV会議ｼｽﾃﾑ、ﾌﾟﾛｼﾞｪｸﾀｰ、ｽｸﾘｰﾝ</t>
  </si>
  <si>
    <t>課題等、授業の成果を随時展示して、更新していく場所。主に立体物の展示。</t>
  </si>
  <si>
    <t>学部修士全般の実習課題の素材保管や作品保管、工具類、学外連携事業の備品などの保管</t>
  </si>
  <si>
    <t>横断教育ﾌﾟﾛｼﾞｪｸﾄ、学外連携ﾌﾟﾛｼﾞｪｸﾄ、京都大学や海外の大学との連携授業等のﾁｰﾑｽﾀﾃﾞｨｰのﾌﾟﾛｼﾞｪｸﾄ推進ｽﾍﾟｰｽ</t>
  </si>
  <si>
    <t>過去の教育資料やﾃﾞｻﾞｲﾝや、産業に関する参考図書、出版物の管理など</t>
  </si>
  <si>
    <t>ﾃﾞｻﾞｲﾝ科修士</t>
  </si>
  <si>
    <t>ﾋﾞｼﾞｭｱﾙﾃﾞｻﾞｲﾝ全般</t>
  </si>
  <si>
    <t>ﾃﾞｻﾞｲﾝ科全般</t>
  </si>
  <si>
    <t>学部修士ﾋﾞｼﾞｭｱﾙﾃﾞｻﾞｲﾝ</t>
  </si>
  <si>
    <t>OAﾌﾛｱ、ﾎﾜｲﾄﾎﾞｰﾄﾞ、大ﾃｰﾌﾞﾙ</t>
  </si>
  <si>
    <t>ﾃﾞｻﾞｲﾝ科全般、ﾃﾞｻﾞｲﾝ基礎１．２、ﾋﾞｼﾞｭｱﾙﾃﾞｻﾞｲﾝ1･2、修士ﾋﾞｼﾞｭｱﾙﾃﾞｻﾞｲﾝ　　　　（他専攻と共用可能）</t>
  </si>
  <si>
    <t>棚、ｲｰｾﾞﾙ、ﾎﾟｰｽﾞ台、ﾓﾃﾞﾙ控室、更衣室</t>
  </si>
  <si>
    <t>ﾃﾞｻﾞｲﾝ基礎1、2A､2B　環境ﾃﾞｻﾞｲﾝ1,2　ﾌﾟﾛﾀﾞｸﾄﾃﾞｻﾞｲﾝ1,2　　　　　　　　　　　　　　　ﾋﾞｼﾞｭｱﾙﾃﾞｻﾞｲﾝ1,2　作品制作や、作品撮影</t>
  </si>
  <si>
    <t>天井可動式撮影照明機器、ﾎﾘｿﾞﾝﾄ、調光器、ﾊﾞｯｸ紙用の可動式ﾛｰﾙ紙ﾎﾙﾀﾞｰ、PC、無線LAN、ｽﾀｼﾞｵ設備</t>
  </si>
  <si>
    <t>OAﾌﾛｱ、ﾎﾜｲﾄﾎﾞｰﾄﾞ、大ﾃｰﾌﾞﾙ、ﾌﾟﾛｼﾞｪｸﾀｰ、ｽｸﾘｰﾝ、35名分のPC</t>
  </si>
  <si>
    <t>ﾋﾞｼﾞｭｱﾙﾃﾞｻﾞｲﾝ1,2　修士ﾋﾞｼﾞｭｱﾙﾃﾞｻﾞｲﾝ　　　　　　　　　　　　　　　　　　　　　　　　　　　　　　　　ｱﾆﾒｰｼｮﾝや、映像作品制作に必要な録音ｽﾀｼﾞｵ</t>
  </si>
  <si>
    <t>録音機器、防音、吸音壁</t>
  </si>
  <si>
    <t>PD/ED3,4回生修士のｶﾘｷｭﾗﾑに含まれる発砲系素材作業</t>
  </si>
  <si>
    <t>防塵設備、特殊排水、掃除用具入、工具収納棚、素材収納棚、発砲用加工機器、作業机</t>
  </si>
  <si>
    <t>PD/ED/VD3,4回生修士のｶﾘｷｭﾗﾑに含まれるｶﾞﾗｽ素材作業</t>
  </si>
  <si>
    <t>防塵設備、特殊排水、掃除用具入、工具収納棚、素材収納棚、加工機器、作業机</t>
  </si>
  <si>
    <t>ﾌﾟﾛﾀﾞｸﾄﾃﾞｻﾞｲﾝ1の課題、PDの全学年の作品制作における金属加工作業</t>
  </si>
  <si>
    <t>PD/ED/VD3,4回生修士のｶﾘｷｭﾗﾑに含まれる繊維系素材作業</t>
  </si>
  <si>
    <t>各素材工房の資材などを保管</t>
  </si>
  <si>
    <t>PD/ED/VDｶﾘｷｭﾗﾑに含まれる課題作品のためのﾓﾃﾞﾙ等の塗装作業</t>
  </si>
  <si>
    <t>防音、排気、防塵設備、特殊排水、防爆照明、ｺﾝﾌﾟﾚｯｻｰ、集塵機、塗装ﾌﾞｰｽ、掃除用具入、工具収納棚、素材収納棚、金属用加工機器、溶接機器、作業机</t>
  </si>
  <si>
    <t>PD/ED/VDｶﾘｷｭﾗﾑに含まれる陶磁器製作。前室必要。塗装等危険物保管庫と近接配置</t>
  </si>
  <si>
    <t>防音、排気、防塵設備、特殊排水、掃除用具入、加工機器、作業机、電機窯</t>
  </si>
  <si>
    <t>PD/ED全学年を中心にVD、ﾃﾞｻﾞｲﾝ基礎2回生のｶﾘｷｭﾗﾑに含まれる木工作業</t>
  </si>
  <si>
    <t>防音、防塵設備、特殊排水、掃除用具入、工具収納棚、木材収納、感想ｴﾘｱ、木工用加工機器（ｻﾝﾀﾞｰ、ﾌﾟﾚｽ機、ﾎﾞｰﾙ盤、昇降盤）、作業机</t>
  </si>
  <si>
    <t>PD/ED全学年を中心にVD、ﾃﾞｻﾞｲﾝ基礎2回生のｶﾘｷｭﾗﾑに含まれるｿｰｲﾝｸﾞ作業</t>
  </si>
  <si>
    <t>防音、掃除用具入、ﾐｼﾝ、ﾄﾙｿ、大型机、裁断台</t>
  </si>
  <si>
    <t>OAﾌﾛｱ、棚、LAN</t>
  </si>
  <si>
    <t>PD/ED/VDｶﾘｷｭﾗﾑに含まれる課題作品のためのﾃﾞｼﾞﾀﾙﾌｧﾋﾞﾘｹｰｼｮﾝ作業</t>
  </si>
  <si>
    <t>OAﾌﾛｱ、棚、LAN、３Dﾌﾟﾘﾝﾀｰ、ﾚｰｻﾞｰｶｯﾀｰ、ｻｰﾏﾙﾌﾟﾘﾝﾀｰ、３Dｽｷｬﾅｰ</t>
  </si>
  <si>
    <t>PD/ED/VDｶﾘｷｭﾗﾑに含まれる課題作品のための映像編集作業</t>
  </si>
  <si>
    <t>OAﾌﾛｱ、棚、LAN、映像編集機器、PC</t>
  </si>
  <si>
    <t>PD/ED/VD全学年を中心にﾃﾞｻﾞｲﾝ基礎2のｶﾘｷｭﾗﾑに含まれるｼﾙｸ印刷作業</t>
  </si>
  <si>
    <t>防塵設備、特殊排水、換気、掃除用具入、工具収納棚、素材収納棚、加工機器、作業机</t>
  </si>
  <si>
    <t>防塵設備、換気、乾燥機</t>
  </si>
  <si>
    <t>VD全学年を中心にｶﾘｷｭﾗﾑに含まれる暗室作業</t>
  </si>
  <si>
    <t>防塵設備、特殊排水、換気、掃除用具入れ、工具収納棚、加工機器、作業机</t>
  </si>
  <si>
    <t>素材工房や、ｽﾀｼﾞｵ、PCﾙｰﾑへのﾃﾞｼﾞﾀﾙﾃﾞｰﾀ共有ｼｽﾃﾑのｻｰﾊﾞｰ機能</t>
  </si>
  <si>
    <t>OAﾌﾛｱ、棚、LAN、ｻｰﾊﾞｰ、ﾊﾞｯｸｱｯﾌﾟHDD</t>
  </si>
  <si>
    <t>領域研究演習（産業、意匠）に関わる研究、製作</t>
  </si>
  <si>
    <t>新素材、特殊素材、伝統素材等の展示、資料室と閲覧エリア。</t>
  </si>
  <si>
    <t>学部3,4回生。一人当たり制作ｽﾍﾟｰｽ10㎡</t>
  </si>
  <si>
    <t>水場、排水（泥、釉薬）、移動式ｷｬｽﾀｰ10基、粘土保管用ﾑﾛ、作品ﾑﾛ</t>
  </si>
  <si>
    <t>修士。一人当たり制作ｽﾍﾟｰｽ18㎡</t>
  </si>
  <si>
    <t>工芸基礎（4㎡/人）、2回生陶磁器基礎（8㎡/人）、3回生轆轤演習</t>
  </si>
  <si>
    <t>水場、排水（泥、釉薬）、電動ろくろ30基、移動式ｷｬｽﾀｰ5基、粘土保管用ﾑﾛ、作品ﾑﾛ</t>
  </si>
  <si>
    <t>博士（50㎡/人）、教員（20㎡/人）</t>
  </si>
  <si>
    <t>水場、排水（泥、釉薬）、電動ろくろ2基、移動式ｷｬｽﾀｰ4基、電気窯20k2基、ﾃｽﾄ窯１基、施釉ﾌﾞｰｽ1基、擂漬機2基、粘土保管用ﾑﾛ、作品ﾑﾛ</t>
  </si>
  <si>
    <t>3回生上絵実習。上絵を施す全学年</t>
  </si>
  <si>
    <t>水場、排水、移動式ｷｬｽﾀｰ1基、板張り、　　　　　　　　　　土足厳禁</t>
  </si>
  <si>
    <t>3回生陶磁器１。石膏を扱う全学年</t>
  </si>
  <si>
    <t>水場、排水、沈殿槽、石膏轆轤3基、移動式ｷｬｽﾀｰ2基、石膏真空撹拌器2基、石膏乾燥機1基、泥槳撹拌機1基、小型圧力鋳込み機1基</t>
  </si>
  <si>
    <t>全学年。釉薬室と隣接</t>
  </si>
  <si>
    <t>水場、排水（泥、釉薬）、移動式ｷｬｽﾀｰ3基、水洗背夕ﾌﾞｰｽ1基、ｺﾝﾌﾟﾚｯｻｰ1基、釉薬保管棚</t>
  </si>
  <si>
    <t>全学年</t>
  </si>
  <si>
    <t>乾燥機1基、防音</t>
  </si>
  <si>
    <t>前学年。コテ、ｶﾝﾅなどの道具の制作、作品の研磨作業に使用。</t>
  </si>
  <si>
    <t>ﾎﾞｰﾙ盤、電動系ﾉｺ、ﾍﾞﾙﾄｸﾞﾗｲﾝﾀﾞｰ、卓上ｸﾞﾗｲﾝﾀﾞｰ、排気</t>
  </si>
  <si>
    <t>各種窯</t>
  </si>
  <si>
    <t>焼成時の温度管理と仮眠ｽﾍﾟｰｽ</t>
  </si>
  <si>
    <t>集中温度計、簡易炊事ｽﾍﾟｰｽ、仮眠ｽﾍﾟｰｽ</t>
  </si>
  <si>
    <t>作品制作の構想とﾐｰﾃｨﾝｸﾞに使用。制作展前などの煩雑期には作品組み立てｽﾍﾟｰｽとして使用</t>
  </si>
  <si>
    <t>PC3基、ﾌﾟﾘﾝﾀｰ、ｽｷｬﾅｰ3基、本棚、　　　　　　　　　　　　　　　　　　　　資料作品展示棚</t>
  </si>
  <si>
    <t>水場、排水、移動式ｷｬｽﾀｰ1基、電動轆轤1基</t>
  </si>
  <si>
    <t>教員会議</t>
  </si>
  <si>
    <t>本棚、PC,ﾌﾟﾘﾝﾀｰ</t>
  </si>
  <si>
    <t>粘土の再生場と釉薬、石膏などの保管。再生粘土置き場に隣接</t>
  </si>
  <si>
    <t>再生粘土の保管</t>
  </si>
  <si>
    <t>学生の作品保管ｽﾍﾟｰｽ</t>
  </si>
  <si>
    <t>亀板、ｻﾝ板、電動工具などの保管</t>
  </si>
  <si>
    <t>保管棚</t>
  </si>
  <si>
    <t>ｼｬﾜｰ</t>
  </si>
  <si>
    <t>産技研訓練所から5～6人1年間サポートする体制を取りたい。京都芸大に制作する場所を置いて研修生を育成する場所として100～150㎡の制作室を追加したい</t>
  </si>
  <si>
    <t>漆工木地と木工の機械加工の授業</t>
  </si>
  <si>
    <t>木工工作機械、協力木工用集塵機、　　　　　　　　　　　　　　　　　　　　　　防音ﾁｪｰﾝﾌﾞﾛｯｸ</t>
  </si>
  <si>
    <t>漆工木地の木工の手作業の加工の授業。木工機械室と連続</t>
  </si>
  <si>
    <t>作業台、防音、集塵機、研ぎ場用流し台、吊り下げｺﾝｾﾝﾄ、ﾌﾛｰﾘﾝｸﾞ</t>
  </si>
  <si>
    <t>漆工木地と木工の道具類を管理する。木工作業室に隣接</t>
  </si>
  <si>
    <t>PC,ﾌﾟﾘﾝﾀｰ、鍵対収納庫、防塵壁</t>
  </si>
  <si>
    <t>漆工木地と木工の組み立てや仕上げ作業を行う</t>
  </si>
  <si>
    <t>大型作業机、ﾊﾟｰﾃｨｼｮﾝ、100ｖｺﾝｾﾝﾄ</t>
  </si>
  <si>
    <t>木材の保管・乾燥</t>
  </si>
  <si>
    <t>ｺﾝｸﾘｰﾄ床、ひさし、防雨ｶｰﾃﾝ、棚、ﾁｪｰﾝﾌﾞﾛｯｸ、丸太置き場</t>
  </si>
  <si>
    <t>大型立体作品うあ複合素材を用いた制作。3.4回生、大学院生。　　　　　　　　　　　　　　　　　　　　　　　複合素材実習室と併設</t>
  </si>
  <si>
    <t>水道、特殊排水、換気、漆風呂、土間</t>
  </si>
  <si>
    <t>科学樹脂・石膏・吹付けなどの素材の実習室</t>
  </si>
  <si>
    <t>水道、特殊排水、換気、集塵ﾀﾞｸﾄ、吹付けﾌﾞｰｽ、ｺﾝﾌﾟﾚｯｻｰ、石膏原型、焼付け炉、石膏乾燥機、土間</t>
  </si>
  <si>
    <t>発砲ｽﾁﾛｰﾙ原型やその他の素材で、粉塵が大量に出る素材の原型制作用</t>
  </si>
  <si>
    <t>換気、集塵ﾀﾞｸﾄ、集塵機、土間</t>
  </si>
  <si>
    <t>2回生、漆工基礎　土間ｽﾍﾟｰｽと板の間には段差は無く、引き戸で仕切る</t>
  </si>
  <si>
    <t>水道（大型ｼﾝｸ、温水）、特殊排水、換気、漆風呂、板の間・1/4程度の土間ｽﾍﾟｰｽ</t>
  </si>
  <si>
    <t>塗りや加飾を主体とした3.4回生制作室</t>
  </si>
  <si>
    <t>塗りや加飾を主体とした3.4回生制作室。制作室4.5は間仕切りで仕切り</t>
  </si>
  <si>
    <t>水道（大型ｼﾝｸ、温水）、特殊排水、換気、漆風呂、板の間</t>
  </si>
  <si>
    <t>3.4回生制作室、大学院生、塗りを主体とした大型の立体作品</t>
  </si>
  <si>
    <t>水道（大型ｼﾝｸ）、特殊排水、換気、漆風呂、板の間</t>
  </si>
  <si>
    <t>上塗り専用。上塗室1.2は引き戸で仕切り</t>
  </si>
  <si>
    <t>床暖房、無風ｴｱｺﾝ、漆風呂、回転風呂、　　　　　　　　　　　　漆風呂用ﾋｰﾀｰ</t>
  </si>
  <si>
    <t>上塗り専用</t>
  </si>
  <si>
    <t>加飾の蒔絵を行う。政策質3.4と併設</t>
  </si>
  <si>
    <t>床暖房、無風ｴｱｺﾝ、畳</t>
  </si>
  <si>
    <t>漆工の作業で粉塵の出る空研ぎや、その他の塗り作業以外を行う。　　　　　　　廊下やﾋﾟﾛﾃｨｰのような場所でも可能。制作室2,3,4,5と同じ階</t>
  </si>
  <si>
    <t>大型机、集塵機</t>
  </si>
  <si>
    <t>漆練器（ｶﾞﾗｽ扉付き）</t>
  </si>
  <si>
    <t>大学院修士の制作室。制作室6,7は引き戸で間仕切り</t>
  </si>
  <si>
    <t>水道（ｼﾝｸ）、特殊排水、換気、漆風呂、板の間</t>
  </si>
  <si>
    <t>大学院施井（修士・博士）の制作具合により調整する部屋</t>
  </si>
  <si>
    <t>水道、特殊排水</t>
  </si>
  <si>
    <t>大学院博士</t>
  </si>
  <si>
    <t>水道（特大ｼﾝｸ）、特殊排水、換気、漆風呂、板の間</t>
  </si>
  <si>
    <t>主に大学院生（修士・博士）の上塗り専用</t>
  </si>
  <si>
    <t>大学院生と教員が合同で行うﾌﾟﾛｼﾞｪｸﾄの制作室。一部ｽﾀｼﾞｵとして写真撮影ができる。制作室9,10は引き戸で間仕切り</t>
  </si>
  <si>
    <t>水道（ｼﾝｸ）、特殊排水</t>
  </si>
  <si>
    <t>専任、非常勤の教員が授業資料の準備、ｻﾝﾌﾟﾙ、用具の制作に使用　　　　　　　　　　　　学部学生の制作室に近い位置</t>
  </si>
  <si>
    <t>水道、特殊排水、換気、漆風呂</t>
  </si>
  <si>
    <t>教員のﾐｰﾃｨﾝｸﾞ用、研究作業、非常勤講師の控室</t>
  </si>
  <si>
    <t>会議机、PC、棚</t>
  </si>
  <si>
    <t>専任教員の研究室</t>
  </si>
  <si>
    <t>水道、特殊排水、換気、漆風呂、ﾌﾛｰﾘﾝｸﾞで半分は土間</t>
  </si>
  <si>
    <t>外部講師を招いて講義や特殊演習などの演習用</t>
  </si>
  <si>
    <t>ﾎﾜｲﾄﾎﾞｰﾄﾞ、ﾓﾆﾀｰ</t>
  </si>
  <si>
    <t>授業で使用する図書と資料の保管と展示</t>
  </si>
  <si>
    <t>書庫、展示棚、</t>
  </si>
  <si>
    <t>制作で使用する湯を得るため</t>
  </si>
  <si>
    <t>水道、流し台、換気扇、コンロ</t>
  </si>
  <si>
    <t>制作着への着替え、粉塵が出る作業後のｼｬﾜｰ</t>
  </si>
  <si>
    <t>木工室に併設する更衣室は温水ｼｬﾜｰ、洗濯設備付き</t>
  </si>
  <si>
    <t>制作着への着替え</t>
  </si>
  <si>
    <t>資材の保管・完成作品の一時保管</t>
  </si>
  <si>
    <t>大型棚、保管庫</t>
  </si>
  <si>
    <t>漆工作品の常設展示、授業資料の展示。（通路利用）</t>
  </si>
  <si>
    <t>照明ﾚｰﾙ、吊ﾚｰﾙ、展示ｶﾞﾗｽｹｰｽ</t>
  </si>
  <si>
    <t>大型木工彫刻やﾁｪｰﾝｿｰ、ﾊﾞﾝﾄﾞｿｰでの製材を行う。ﾊﾞｰﾅｰﾜｰｸ・木材の乾燥を行う。半屋外（ひさし）</t>
  </si>
  <si>
    <t>ｺﾝｸﾘｰﾄ床、ｳｯﾄﾞﾃﾞｯｷ床、防雨ｶｰﾃﾝ、棚、ﾁｪｰﾝﾌﾞﾛｯｸ、100ｖｺﾝｾﾝﾄ、水道、動力ｺﾝｾﾝﾄ</t>
  </si>
  <si>
    <t>作品の屋外乾燥、埃の出る軽作業、休憩用</t>
  </si>
  <si>
    <t>雨よけひさし、ﾍﾞﾝﾁ、ﾃｰﾌﾞﾙ</t>
  </si>
  <si>
    <t>土足、壁面ｺﾝﾊﾟﾈ､ﾋﾟｸﾁｬｰﾚｰﾙ、ｽﾎﾟｯﾄﾗｲﾄ</t>
  </si>
  <si>
    <t>5名の専任個人研究室と非常勤の先生の待機室
大部屋を6部屋に仕切ることを想定</t>
  </si>
  <si>
    <t>土足、壁面ｺﾝﾊﾟﾈ､ｼﾝｸ</t>
  </si>
  <si>
    <t>土足、壁面ｺﾝﾊﾟﾈ､</t>
  </si>
  <si>
    <t>薬品、染料、布、糸、実習材料保管</t>
  </si>
  <si>
    <t>土足、乾燥している。冷蔵庫</t>
  </si>
  <si>
    <t>専攻全体の共通作業場，現状と同じ程度の広さ</t>
  </si>
  <si>
    <t>ﾐｼﾝ、ｱｲﾛﾝ、ﾄﾙｿｰ、土足，壁面コンパネ</t>
  </si>
  <si>
    <t>修士・研究生の構想室。軽作業の染織ができる。合評、展示に対応</t>
  </si>
  <si>
    <t>ﾋﾟｸﾁｬｰﾚｰﾙ、ｽﾎﾟｯﾄﾗｲﾄ、ｼﾝｸ、ｶﾞｽ，土足，壁面コンパネ，特殊排水</t>
  </si>
  <si>
    <t>博士の構想室。軽作業の染織ができる。合評、展示に対応，現状の半分</t>
  </si>
  <si>
    <t>専攻全体の共通作業場</t>
  </si>
  <si>
    <t>7×1ｍの糊置板が3枚入る。7×1mの板が洗える大ｼﾝｸ，土足，壁面コンパネ，採光，風通し，特殊排水</t>
  </si>
  <si>
    <t>7×1ｍの糊置板が3枚入る。土足，壁面コンパネ，採光，風通し，特殊排水</t>
  </si>
  <si>
    <t>専攻全体の共通作業場。学内展など展覧会に対応</t>
  </si>
  <si>
    <t>15mの布が6本以上張れる。ﾋﾟｸﾁｬｰﾚｰﾙ、　　　　　　　　　　　　ｽﾎﾟｯﾄﾗｲﾄ，土足，壁面コンパネ，採光，風通し，特殊排水</t>
  </si>
  <si>
    <t>15mの布が6本以上張れる。ﾋﾟｸﾁｬｰﾚｰﾙ、　　　　　　　　　　　　ｽﾎﾟｯﾄﾗｲﾄ、天井に吊装置，土足，壁面コンパネ，採光，風通し，特殊排水</t>
  </si>
  <si>
    <t>専攻全体の共通作業場。2室に区切り換気有り無しとする。１つは染料測る、１つはｻﾝﾌﾟﾙ染</t>
  </si>
  <si>
    <t>小ｺﾝﾛ、小ｼﾝｸ、特殊排水、採光重要、換気</t>
  </si>
  <si>
    <t>脱蝋用ﾀﾗｲ2台、溶剤蒸留器、脱蝋専用の干し場、換気最重要，採光</t>
  </si>
  <si>
    <t>換気、防水、大ｺﾝﾛ4台、小ｺﾝﾛ5台、小ｼﾝｸ8台、脱水器、蒸し器、ﾎﾞｲﾗｰ，採光，風通し，特殊排水</t>
  </si>
  <si>
    <t>屋根付屋外、中ｼﾝｸ4台、畑、布や糸を干す、特殊排水、採光通風</t>
  </si>
  <si>
    <t>専攻全体の共通作業場。版を洗い、保管する</t>
  </si>
  <si>
    <t>特殊排水、紫外線が入らない</t>
  </si>
  <si>
    <t>希望者が使うことができる。（共通工房として別管理の場所としたい）</t>
  </si>
  <si>
    <t>樹脂、溶接</t>
  </si>
  <si>
    <t>専攻全体の共通作業場。基礎で15名同時に作業。高さは３mだと使用している織機が入らない。</t>
  </si>
  <si>
    <t>織機、明るさ必要，壁面コンパネ，二足式</t>
  </si>
  <si>
    <t>12～13mの糸を張ることができる，壁面コンパネ，二足式</t>
  </si>
  <si>
    <t>専攻全体の共通作業場。学内展など展示会に対応</t>
  </si>
  <si>
    <t>天井吊作業、ﾋﾟｸﾁｬｰﾚｰﾙ、ｽﾎﾟｯﾄﾗｲﾄ，壁面コンパネ，二足式</t>
  </si>
  <si>
    <t>織道具、材料、糸や素材の収納。織室に面している。</t>
  </si>
  <si>
    <t>二足式</t>
  </si>
  <si>
    <t>専攻全体の作業場。ｺﾝﾋﾟｭｰﾀｰｳｨｰﾋﾞﾝｸﾞなど学外連携作業</t>
  </si>
  <si>
    <t>PC</t>
  </si>
  <si>
    <t>専攻全体の合評スペース</t>
  </si>
  <si>
    <t>専攻全体の共通作業場。ﾊﾟﾈﾙつくり、展示台つくり。（共通でよい）</t>
  </si>
  <si>
    <t>丸のこ、ﾎﾞｰﾙ盤、ﾊﾟﾈﾙｿｳ</t>
  </si>
  <si>
    <t>15名が一緒に作業できる。（共通工房として別管理の場所にしたい）</t>
  </si>
  <si>
    <t>PC,ﾌﾟﾘﾝﾀｰ、ｽｷｬﾅｰ、ｲﾝｸｼﾞｬｯﾄﾌﾟﾘﾝﾀｰ（布用）、ﾚｰｻﾞｰｶｯﾀｰ、３Dﾌﾟﾘﾝﾀｰﾌﾟﾛｯﾀｰ</t>
  </si>
  <si>
    <t>工芸基礎の教室＋半屋外ﾋﾟﾛﾃｨｰ100㎡（総合基礎と共用可）</t>
  </si>
  <si>
    <t>ﾋﾟﾛﾃｨｰに水場（ｼﾝｸ4台）ｶﾞｽ、特殊排水</t>
  </si>
  <si>
    <t>2年生の基礎科目、合評、展示に対応（共通デッサン室でよい）</t>
  </si>
  <si>
    <t>工芸3科共通利用のﾚｸﾁｬｰﾙｰﾑ。ﾜｰｸｼｮｯﾌﾟや講義、合評、展示、学内展</t>
  </si>
  <si>
    <t>ﾃﾗｽに水場、ﾋﾟｸﾁｬﾚｰﾙ、ｽﾎﾟｯﾄﾗｲﾄ</t>
  </si>
  <si>
    <t>工芸科全体の共通施設</t>
  </si>
  <si>
    <t>基礎演習B、調査研究、企画運営演習A・B、合同演習（展覧会の企画運営、芸術関連のｳｪﾌﾞｻｲﾄの構築や運営）に使用する。学生ｽﾍﾟｰｽ168㎡、共同作業ｽﾍﾟｰｽ32㎡</t>
  </si>
  <si>
    <t>水道、机、椅子、書棚</t>
  </si>
  <si>
    <t>学生ｽﾍﾟｰｽ14人×5㎡＝70㎡、書棚・機器類35㎡、博士の領域研究演習に用いる。</t>
  </si>
  <si>
    <t>水道、机、椅子、書棚、共同作業用机、ｺﾝﾋﾟｭｰﾀｰ、ﾌﾟﾘﾝﾀｰ、スクリーン</t>
  </si>
  <si>
    <t>ｾﾞﾐ演習、専門書購読に用いる。ｾﾞﾐは３つ有り、同じ時間帯に開かれるので３つの部屋が必要。ｾﾞﾐ演習に用いる。</t>
  </si>
  <si>
    <t>水道、ﾌﾟﾛｼﾞｪｸﾀｰ･ｽｸﾘｰﾝ、ﾌﾟﾛｼﾞｪｸﾀｰ･ｽｸﾘｰﾝ、</t>
  </si>
  <si>
    <t>ｾﾞﾐ演習。ｾﾞﾐは３つ有り、同じ時間帯に開かれるので３つの部屋が必要。実技もｽｸﾘｰﾝを映しながらﾃﾞｨｽｶｯｼｮﾝする部屋が必要。総芸だけの部屋とせず、全額共有のスペースとしたい。但し、総芸ｾﾞﾐの時間帯だけは、確実に使用できるようにしてほしい。</t>
  </si>
  <si>
    <t>博士論文指導面談に使用。適宜ﾊﾟｰﾃｨｼｮﾝで区切って使用。実技も含め、論文指導を行うため、全学共有のｽﾍﾟｰｽとしたい。但し、総芸の博士指導時間帯は確実に使用できるようにしてほしい。</t>
  </si>
  <si>
    <t>水道、ﾌﾟﾛｼﾞｪｸﾀｰ･ｽｸﾘｰﾝ、ﾌﾟﾛｼﾞｪｸﾀｰ･ｽｸﾘｰﾝ、ﾊﾟｰﾃｨｼｮﾝ</t>
  </si>
  <si>
    <t>ｾﾞﾐ後の個人指導、卒論、修士論文、博士論文などの個人指導に用いる。</t>
  </si>
  <si>
    <t>教員が集まり、成績会議等を開く。</t>
  </si>
  <si>
    <t>机、椅子、書棚</t>
  </si>
  <si>
    <t>教員は外部から貴重資料を預かり、調査する仕事を請けている。施錠可能な資料保管庫が必要である。この部屋で学生と共に資料の調査も行う。また、論文に伴い実技の実験的製作が必要な学生は、この部屋で製作を行う。</t>
  </si>
  <si>
    <t>ｾﾞﾐ演習、卒論等に関するｼﾞｬｰﾅﾙ、書籍類を収蔵する。現在は廊下に書籍が溢れている。
総合芸術の図書数　２，５６３冊
※その他，教員の自宅保管分，雑誌あり（冊数は把握できていない。）
・総合芸術で研究等に使用する書籍は，大型本（概ね３０㎝以上の本）が多くそれらを閲覧するためには一定のスペースが必要。</t>
  </si>
  <si>
    <t>作品展、ｵｰﾌﾟﾝｷｬﾝﾊﾟｽなどに用いる大型のパネル、ｽｸﾘｰﾝ、機器を収納する。</t>
  </si>
  <si>
    <t>棚</t>
  </si>
  <si>
    <t>同上</t>
    <rPh sb="0" eb="2">
      <t>ドウジョウ</t>
    </rPh>
    <phoneticPr fontId="1"/>
  </si>
  <si>
    <t>保存修復研究1,2,3,4、特殊演習1,2,3､4、日本画製作、模写、補彩</t>
  </si>
  <si>
    <t>絵の具の修理、給湯、ｶﾞｽ、ﾌﾛｰﾘﾝｸﾞ、作品収納棚、UVｶｯﾄ照明、流し台、LAN</t>
  </si>
  <si>
    <t>保存修復領域研究、演習、総合製作、理論演習、造詣研究論研究、日本画製作、模写、撮影</t>
  </si>
  <si>
    <t>絵の具の修理、給湯、ｶﾞｽ、ﾌﾛｰﾘﾝｸﾞ、作品収納棚、UVｶｯﾄ照明、耐火金庫、流し台、LAN</t>
  </si>
  <si>
    <t>保存修復特殊講義、修復実習（作業、試料調査など）補彩作業、
保存処理</t>
  </si>
  <si>
    <t>給湯、ｶﾞｽ、ﾌﾛｰﾘﾝｸﾞ、畳、可動式ﾎﾞｰﾄﾞ、仮張りﾎﾞｰﾄﾞ乾燥用、UVｶｯﾄ照明、流し台、LAN防犯防災ｾｷｭﾘﾃｨｰ</t>
  </si>
  <si>
    <t>保存修復研究1,2,3,4、特殊演習1,2,3､4、修復実習、薬品を使用した実験･作業、保存処理、分析、試料調整など</t>
  </si>
  <si>
    <t>特殊排気（ﾄﾞﾗﾌﾀｰ）、特殊排水、給湯、ｶﾞｽ、収納棚、薬品保管庫、高圧電源、耐重量床、天秤台、LAN</t>
  </si>
  <si>
    <t>保存修復研究1,2,3,4、特殊演習1,2,3､4、分析機器による測定など</t>
  </si>
  <si>
    <t>給湯、ｶﾞｽ、実験台、収納棚、高圧電源、耐重量床</t>
  </si>
  <si>
    <t>保存修復研究1,2,3,4、保存修復特殊講義、修復実習（記録、考察など）、特殊演習1,2,3,4</t>
  </si>
  <si>
    <t>ﾜｰｸｽﾃｰｼｮﾝ、ﾐｰﾃｨﾝｸﾞｽﾍﾟｰｽ、PC,ﾌﾟﾛｼﾞｪｸﾀｰ、ｽｸﾘｰﾝ、LAN</t>
  </si>
  <si>
    <t>保存修復研究1,2,3,4、保存修復特殊講義、修復実習（記録、考察など）、特殊演習1,2,3,4（芸術資料館と共有ｽﾍﾟｰｽ）</t>
  </si>
  <si>
    <t>写真ｽﾀｼﾞｵ設備、</t>
  </si>
  <si>
    <t>調査研究、授業準備、図書資料、打合</t>
  </si>
  <si>
    <t>給湯、ｶﾞｽ、書棚、LAN</t>
  </si>
  <si>
    <t>調査研究、授業準備、図書資料、打合、備品収納、学生相談、
TA用ｽﾍﾟｰｽ</t>
  </si>
  <si>
    <t>修理中作品の保管、芸術資料館からの借用作品、外部からの借用試料・作品の保管</t>
  </si>
  <si>
    <t>防犯防災のｾｷｭﾘﾃｨｰ、消火設備、温湿度管理、LAN</t>
  </si>
  <si>
    <t>ﾚｸﾁｬｰやﾁｭｰﾄﾘｱﾙを含めた実技作業ｽﾍﾟｰｽ。授業内容に応じて4～8室に分割可能。学生用のﾛｯｶｰｽﾍﾟｰｽを併設。作品及び資料保管室を併設。授業終了後は、展示ｽﾍﾟｰｽ、ﾃｰﾏ演習室等、各専攻の補助ｽﾍﾟｰｽとして活用。</t>
  </si>
  <si>
    <t>現在仮置き場に利用されている廊下ｽﾍﾟｰｽを内部に取り込み、仮展示、仮置き場ｽﾍﾟｰｽとして過去歩する。出来れば天井を高くする（約7.5ｍ＝2階分）ことで俯瞰的な視角と記録を可能とする。</t>
  </si>
  <si>
    <t>非常勤4名＋教員1名の事務ｽﾍﾟｰｽ。会議やﾁｭｰﾄﾘｱﾙ用のｽﾍﾟｰｽ。　道具類管理ｽﾍﾟｰｽ＋資材管理ｽﾍﾟｰｽ。作品資材保管室隣接。後期はｱｰｶｲﾌﾞ化作業、次年度の準備作業、ﾃｰﾏ演習や各種ﾌﾟﾛｼﾞｪｸﾄ等の横断型授業に使用。　　　　　　　　　　　　　　　　　　　　　　　　　　　　　　　　　　　　　※屋内実技スペースの天高が２層になれば２層目での設置でも可</t>
  </si>
  <si>
    <t>総合基礎課題作品の一部保管室・資材の保管室。後期は、ﾃｰﾏ演習や各種ﾌﾟﾛｼﾞｪｸﾄ等の横断型授業に使用。</t>
  </si>
  <si>
    <t>総合基礎用の資材倉庫（通年使用）</t>
  </si>
  <si>
    <t>授業内容や学生の活動にﾌﾚｷｼﾌﾞﾙに対応</t>
  </si>
  <si>
    <t>排水設備、作業テーブル</t>
  </si>
  <si>
    <t>専任教員3名の個室。レッスン、ｾﾞﾐに使う。学生が最大6名まで座れるスペース</t>
  </si>
  <si>
    <t>図書館に収納されている以外の、教員が研究費で買った楽譜、学生の過去の作品を収納。</t>
  </si>
  <si>
    <t>教員が研究費で買った楽器、授業で使う楽器を収納。</t>
  </si>
  <si>
    <t>作曲専攻の学生たちのための部屋。打合、ﾀﾞｲﾚｸﾄﾒｰﾙの作成・送付作業、調べ物、授業間の勉強など</t>
  </si>
  <si>
    <t>PC,電子ピアノ、個人ロッカー、ｵｰﾃﾞｨｵ機器、ｽﾋﾟｰｶ、譜面台、姿見</t>
  </si>
  <si>
    <t>作曲専攻全員のﾐｰﾃｨﾝｸﾞ（演奏会前、学期前ｵｰﾃﾞｨｼｮﾝ）や、人数の多いｾﾞﾐ授業、アンサンブルの試演</t>
  </si>
  <si>
    <t>電子音楽の授業のための部屋。現在は大学会館のCM室を利用しているが、離れているため不便</t>
  </si>
  <si>
    <t>録音のための調整室、ｽﾋﾟｰｶｰなど機材庫も併設</t>
  </si>
  <si>
    <t>電子音楽の授業に必要なCDなど小さい録音資料、学生の作品を収納する部屋</t>
  </si>
  <si>
    <t>TV局のｽﾀｼﾞｵレベルの防音室。日常的な作曲、学年末の作曲の試検や、録音に使用。</t>
  </si>
  <si>
    <t>教員1名、指揮者1名、ピアノ奏者2名の計4名で使用。入試時には10名程度が入れる必要がある。将来の増員を考慮し2室あったほうがよい。</t>
  </si>
  <si>
    <t>グランドピアノ2台、指揮台、大きな鏡（180×100ｃｍ）</t>
  </si>
  <si>
    <t>現状と同等</t>
  </si>
  <si>
    <t>204研究室と同じくらいの広さ</t>
  </si>
  <si>
    <t>グランドピアノ1台、ﾓﾆﾀｰ、楽譜を広げられる大きめの机</t>
  </si>
  <si>
    <t>現状は教授所有の楽譜を学生が借りて練習しているが、学生が自由に使用できる環境を整える必要がある。</t>
  </si>
  <si>
    <t>最低306研究室の広さ（36.19㎡）。できれば周囲にアンサンブルが行えるスペース。重奏2人＋ｱﾝｻﾝﾌﾞﾙ5人。教授・准教授・講師5人＋非常勤講師14人＋嘱託講師1名</t>
  </si>
  <si>
    <t>24時間空調。音湿度管理
床はフローリングの方が反響的に良い。</t>
  </si>
  <si>
    <t>313研究室は重奏には十分、ｱﾝｻﾝﾌﾞﾙには手狭。室数は学生数×1/3のうち10室が重奏仕様。</t>
  </si>
  <si>
    <t>・研究室ほどは求めないが，一定の温湿度管理が必要
・各部屋にグランドピアノを２台設置</t>
  </si>
  <si>
    <t>306研究室の半分。室数は学生数×1/3のうち10室が重奏仕様。</t>
  </si>
  <si>
    <t>・研究室ほどは求めないが，一定の温湿度管理が必要
・各部屋にグランドピアノを設置</t>
  </si>
  <si>
    <t>チェンバロレッスン室。3台程度おけるスペースは必要。需要が増えてきている。できればアンサンブルができるようにしたい。</t>
  </si>
  <si>
    <t>24時間空調。音湿度管理</t>
  </si>
  <si>
    <t>フォルテピアノ演習室。需要が増えてきている。できればアンサンブルができるようにしたい。</t>
  </si>
  <si>
    <t>弦楽アンサンブルをする場合は6重奏までならできるが8重奏だと、もう少し空間にゆとりがほしい</t>
  </si>
  <si>
    <t>ﾊﾞｲｵﾘﾝ×2室、ビオラ、コントラバス、チェロそれぞれ１室の計5室あればよい</t>
  </si>
  <si>
    <t>合唱ステージ＋オーケストラが可能なスペース＋200人の観客の入るスペースが必要</t>
  </si>
  <si>
    <t>録音室併設</t>
  </si>
  <si>
    <t>通年ｾｯﾄを組んだままつかえるオペラ専用のﾘﾊｰｻﾙﾙｰﾑ。</t>
  </si>
  <si>
    <t>現在の大合奏室の広さが必要</t>
  </si>
  <si>
    <t>マリンバ2台とティンパニー2ｾｯﾄを置くスペース+ﾐｰﾃｨﾝｸﾞ・ｾﾞﾐｽﾍﾟｰｽ＋小さな楽器の収納ｽﾍﾟｰｽ</t>
  </si>
  <si>
    <t>最低でも現合奏室のｽﾃｰｼﾞを除いた分の広さが必要。半分は打楽器を収納するスペース、半分はアンサンブルスペース。一つの曲をマスターする2ヶ月間同じ状態でｾｯﾄしたままの状態にしたい。</t>
  </si>
  <si>
    <t>天井高は大学会館交流室と同程度の高さが必要</t>
  </si>
  <si>
    <t>学生一人当たり6時間/日の練習時間が必要。学生（院生含む）10名なので最低5室は必要。202研究室の広さの1.5倍の部屋を3室、小合奏室の2倍の広さを2室必要。</t>
  </si>
  <si>
    <t>最低302研究室の1.5倍の広さが必要。最低5重奏、最大10重奏のアンサンブルを行えるようにする。</t>
  </si>
  <si>
    <t>練習時間1日3～4時間/人　7時～9時で14時間÷4＝3ｻｲｸﾙ。学生20～25人　25÷3＝9部屋必要。最低226練習室の広さ。アンサンブルが5組あるのでアンサンブル可能な部屋5室→専用であれば2室で足りる。</t>
  </si>
  <si>
    <t>8人のアンサンブルに対応するには1.3～1.5倍の広さが必要</t>
  </si>
  <si>
    <t>練習時間1日4時間/人。学生36人　36÷3＝最低12室。</t>
  </si>
  <si>
    <t>グランドピアノ＋1人のスペース＝227練習室程度。各楽器専用。</t>
  </si>
  <si>
    <t>最低304研究室（34.5㎡）の大きさ</t>
  </si>
  <si>
    <t>倍の面積で想定。学生数の半分の数あればよい。</t>
  </si>
  <si>
    <t>現在18.69㎡は狭く、資料が廊下に溢れている。中で6人のｾﾞﾐが行えるｽﾍﾟｰｽを併設</t>
  </si>
  <si>
    <t>2名の共同作業室と資料室併設</t>
  </si>
  <si>
    <t>共同で使えるゼミ室が１室は必要。付随して共同で使える資料設置</t>
  </si>
  <si>
    <t>博士課程は論文を執筆する部屋が必要。個人デスクと共用で使えるﾐｰﾃｨﾝｸﾞｽﾍﾟｰｽを併設</t>
  </si>
  <si>
    <t>津崎研究室は、実験室を1室専用で使わせてもらっている。音を科学データに置き換える研究で、防音室を研究費で設置した。脳波測定など行っており、他の専攻科との共用は不可能</t>
  </si>
  <si>
    <t>教職課程の模擬授業実施。19コマ　　　　　　　　　　　　　　　　　　　　　　　　　　　教科教育法、美術概論、教職実践演習、工芸製作、特別活動論、教員の教務論、生徒指導論、図法及び製図1･2　　　　　　　　　　　　　　　　　　　　　　　　　　　　　　　　その他実施可能な授業5コマ　教育原理、教育心理学、社会教育及び視聴覚教育、ｶｳﾝｾﾘﾝｸﾞ論</t>
  </si>
  <si>
    <t>水道（蛇口5個以上）、黒板、ﾎﾜｲﾄﾎﾞｰﾄﾞ、天井吊ﾌﾟﾛｼﾞｪｸﾀｰ、ｽｸﾘｰﾝ、窓以外の壁面は作品や資料掲示板仕様</t>
  </si>
  <si>
    <t>教職課程の模擬授業実施</t>
  </si>
  <si>
    <t>1室当たり5.5ｍ×3.1ｍ（現状維持）</t>
  </si>
  <si>
    <t>現状の準備室１，２ではスペース的に不可能な実習と伴う授業、テーマ演習。研究室に近い場所がよい。</t>
  </si>
  <si>
    <t>実験机、ﾎﾜｲﾄﾎﾞｰﾄﾞ、水道（１口）</t>
  </si>
  <si>
    <t>＊活動実態調査を実施することで、減少できる可能性有り</t>
  </si>
  <si>
    <t>教卓にﾊﾟｿｺﾝ･映像音声機器・画面提示装置を備え、少なくとも130㎡の1教室は各学生卓にもﾊﾟｿｺﾝを備える。　壁は防音性</t>
  </si>
  <si>
    <t>体育の授業（教員免許取得のため必須）,クラブ活動,身体づくり、ｽﾄﾚｽ発散の場　　　　　　　　　　　　　　　　　　　　　　　　　　　　　　　　　　　　　　　　　　　　　　　　　　　　　　学内確保が望ましいが、無理な場合近隣土地（徒歩10分程度）での設置でもよい。</t>
  </si>
  <si>
    <t>体育倉庫（6m×6m）、ｼｬﾜｰﾙｰﾑ</t>
  </si>
  <si>
    <t>自然科学系授業の実験（保存修復実験室と共用）</t>
  </si>
  <si>
    <t>学科授業担当、音楽実技授業の非常勤講師が利用（各棟に１室の設置が望ましい）</t>
  </si>
  <si>
    <t>自動機械書庫、２４Ｈ恒温恒湿空調</t>
  </si>
  <si>
    <t>陳列室</t>
  </si>
  <si>
    <t>２４Ｈ恒温恒湿空調。不活性ガス消火設備。展示ケース低反射ガラス使用。</t>
  </si>
  <si>
    <t>大ｷﾞｬﾗﾘｰ、小ｷﾞｬﾗﾘｰ</t>
  </si>
  <si>
    <t>２４Ｈ恒温恒湿空調。不活性ガス消火設備。</t>
  </si>
  <si>
    <t>１０トントラックでの搬出入可。</t>
  </si>
  <si>
    <t>LAN。</t>
  </si>
  <si>
    <t>博物館実習室</t>
  </si>
  <si>
    <t>パーテション設備。LAN。</t>
  </si>
  <si>
    <t>パーテション設備。</t>
  </si>
  <si>
    <t>展示施設と同一フロア。</t>
  </si>
  <si>
    <t>国立大学法人等建物基準面積算出法から算出</t>
  </si>
  <si>
    <t>現状の面積では不足しており，廊下等に物品が出たままの状況になっていることから，それらの収納分を考慮し，現備品倉庫２部屋分相当の面積増を想定。</t>
  </si>
  <si>
    <t>会議室は恒常的に不足していることから，従前あった会議室を設置する。</t>
  </si>
  <si>
    <t>従前あった第３会議室と同程度の広さの会議室を設置し，部屋数を増やすことで恒常的な会議室の不足を解消する。</t>
  </si>
  <si>
    <t>理事長，学長，副理事長等への来客の際に使用できる部屋を設置する。市役所の応接室と同程度の広さを想定。</t>
  </si>
  <si>
    <t>教員と打合せするスペースが足りないため，同程度の広さの部屋を１室増やす。</t>
  </si>
  <si>
    <t>企業の方など，来客の待合スペースを確保する。</t>
  </si>
  <si>
    <t>教務学生課の近くに配置する必要がある。</t>
  </si>
  <si>
    <t>現在はないセンター長室を設置する。学生の就職支援等の充実のため体制強化を図る。</t>
  </si>
  <si>
    <t>休養室（男女別に対応可とするため２部屋，各20㎡）と医務室（30㎡）に分ける必要がある。現在は，カーテンでの仕切のみであるため，プライバシー保護の観点等で問題がある。</t>
  </si>
  <si>
    <t>相談室の他に，相談等に訪れた学生が待合い，交流できる場を確保する。</t>
  </si>
  <si>
    <t>現在の広さでは，複数人数の相談や来客に対応できないため，スペースを確保する。</t>
  </si>
  <si>
    <t>開校以来の学籍簿を保管している。平成２１年度以降はデータ化を行っているが，原本の保存も行っている。現在は，ロッカー室内に金庫を設置し保管しているが，今後，増加することも考慮し専用の保管庫を設置する。教授会資料についても同様。</t>
  </si>
  <si>
    <t>納品された教員宛の物品を保管する場所がないため，特に授業期間外は執務室内が物品であふれ業務の妨げになっていることから，専用の保管場所を確保する。</t>
  </si>
  <si>
    <t>大学祭や五芸術大学祭関係の資料等を保管する場所がないため，保管場所を設置する。</t>
  </si>
  <si>
    <t>輪転機や紙折機，点字器等を使用しているが，設置場所や作動音の問題を解消するため部屋を設置する。</t>
  </si>
  <si>
    <t>音楽学部の学生は楽器等の荷物が多く，講義への移動も負担が大きく，また講義室等で着席するにも支障が生じていることから，楽器等を一時保管できるロッカー室を設置する。現在のロッカーは小さくまた，廊下に設置されており，十分に荷物を保管できない。</t>
  </si>
  <si>
    <t>多人数の受講希望にも対応仕切れない，音楽の専門講義を行う部屋が１つしかないなど，講義室の数が足りていない状況になっている。これらを解消し，多様なカリキュラムを組めるようにするため講義室を増やす。</t>
  </si>
  <si>
    <t>講義室は必要に応じてパーティションで区切れるようになっていると良い。</t>
  </si>
  <si>
    <t>所長事務室（学部長室相当）。応接室・小会議室としても利用。</t>
  </si>
  <si>
    <t>定員は3名/学年×２＝6名。現在は1名（Ｍ２）。ゼミ教室としても使用。</t>
  </si>
  <si>
    <t>所長研究室（所長の意向で、資料室の容積不足を補う特別資料室、センター出版物保管庫等として転用中）。科研等のアルバイト作業室、客員教授・客員研究員（外国人で半年～3年程度採用）の研究室等にも利用。</t>
  </si>
  <si>
    <t>市民、学生、教員が利用。学生・教員には本の貸し出しも行っている。</t>
  </si>
  <si>
    <t>レコードの試聴ﾌﾞｰｽ（3ﾌﾞｰｽ）設置</t>
  </si>
  <si>
    <t>現在は容積不足のため、一部の貴重本やＬＰ，ＳＰレコードは楽器庫に保管。</t>
  </si>
  <si>
    <t>受入資料の分類・登録・配架など、学芸員、司書の作業部屋</t>
  </si>
  <si>
    <t>週末は共同研究や学会の会場（年間約50回）。平日は大学院・音楽学部・美術学部・市民講座の講義室として毎日２～３コマ稼働。</t>
  </si>
  <si>
    <t>20名以下の講義や共同研究に使用。合同研究室は、同時に使用することも多いので、2室は必須。</t>
  </si>
  <si>
    <t>貴重本や古楽器の展示。間口は現在程度でよいが、奥行きは倍あったほうがよい。掛軸などの縦に長い展示物のために高さも倍程度必要。</t>
  </si>
  <si>
    <t>文化財としての博物的古楽器と、授業で使用する実用楽器を、分別して収蔵する必要がある。</t>
  </si>
  <si>
    <t>博物的古楽器は、ガラスケースに収納するなどして常設展示したい。</t>
  </si>
  <si>
    <t>非常勤講師（特別研究員）3名で使用。論文を書くため、静寂な環境が必要</t>
  </si>
  <si>
    <t>客員教授・客員研究員・委託研究の研究室、科研等の作業室、楽器試奏室として多目的に使用</t>
  </si>
  <si>
    <t>学生の能楽部の稽古（1～2回/週）にも使用。委託研究の研究室、科研等の作業室、楽器の試奏室等として多目的に使用</t>
  </si>
  <si>
    <t>所員の交流室としても。</t>
  </si>
  <si>
    <t>センターの設置場所によっては必要</t>
  </si>
  <si>
    <t>閲覧制限、文化財的文献史料保全のため必要</t>
  </si>
  <si>
    <t>合同研究室に隣接し、机・椅子・演台・屏風・舞台装置等を収納。</t>
  </si>
  <si>
    <t>在庫管理のためには専用室が望ましいか。できれば事務管轄へ</t>
  </si>
  <si>
    <t>部屋の具体的な利用者は彬子女王殿下を含めた外部研究員用。非常勤4名＋ﾌﾟﾛｼﾞｪｸﾄﾘｰﾀﾞｰの計5名が使う。各自の机と、打合せスペースを含め現状の部屋と同等程度は必要。</t>
  </si>
  <si>
    <t>今後整備してゆく図書や資料は研究者･学生の求めに応じて公開できる体制が必要。原則持出を禁止するため、閲覧用ｽﾍﾟｰｽが必須。</t>
  </si>
  <si>
    <t>機器の適切な保管と照度調節等の撮影環境の備わったｽﾍﾟｰｽを確保。</t>
  </si>
  <si>
    <t>現代美術の修復作業ｽﾍﾟｰｽ。10m×10m、高さ４ｍ必要。</t>
  </si>
  <si>
    <t>今後増大が見込まれる資料の収蔵ｽﾍﾟｰｽを閲覧室と隣接で持ちたい。ただし、本学全体の資料の一括保管等の方針が出された場合、その中に芸術研ｺｰﾅｰを設けるという選択肢も考慮できる。現有の森村泰昌関連資料を芸資研が引き継ぐ場合15㎡。</t>
  </si>
  <si>
    <t>研究や日常業務推進に不可欠。ｵｰﾗﾙﾋｽﾄﾘｰの聞き取り実施等の場所。各研究ﾌﾟﾛｼﾞｪｸﾄの打合せ、事業協力者待遇等に使用。</t>
  </si>
  <si>
    <t>様々な企画に対応できるよう，用途に応じた可変性のある空間であることが必要（１つの大きな空間を必要に応じ可動壁等で区切るなど）。</t>
  </si>
  <si>
    <t>1,000～1,500㎡，ワンフロアが望ましい。</t>
  </si>
  <si>
    <t>ミーティングスペースが2～3名対応の広さしかなく，それ以上の人数でのミーティングは行えない。事務スペースも狭く４人掛けの机１つの設置でいっぱい。</t>
  </si>
  <si>
    <t>100～200㎡</t>
  </si>
  <si>
    <t>現状，全く足りず，一時保管庫も使用している状況。</t>
  </si>
  <si>
    <t>倉庫が拡充され，一時保管庫として使用できるようになったとしても，20㎡では僅かの作品しか保管できない。</t>
  </si>
  <si>
    <t>現在，展示スペースを使用して作業している。展覧会等の事業実施の際の効率的な運営には一定の広さの作業スペースが必要</t>
  </si>
  <si>
    <t>100～150㎡</t>
  </si>
  <si>
    <t>現状，来館者が一定時間留まる（憩う）場所がない。ショップ，カフェ等形態は問わない。</t>
  </si>
  <si>
    <t>現状は，ワークショップ，招聘アーティストの事業等に使用できるスペースがなく，外部にスペースを借りて事業を実施している。</t>
  </si>
  <si>
    <t>200～300㎡</t>
  </si>
  <si>
    <t>修士</t>
    <rPh sb="0" eb="2">
      <t>シュウシ</t>
    </rPh>
    <phoneticPr fontId="1"/>
  </si>
  <si>
    <t>非常勤</t>
    <rPh sb="0" eb="3">
      <t>ヒジョウキン</t>
    </rPh>
    <phoneticPr fontId="1"/>
  </si>
  <si>
    <t>修士</t>
    <rPh sb="0" eb="2">
      <t>シュウシ</t>
    </rPh>
    <phoneticPr fontId="2"/>
  </si>
  <si>
    <t>非常勤</t>
    <rPh sb="0" eb="3">
      <t>ヒジョウキン</t>
    </rPh>
    <phoneticPr fontId="2"/>
  </si>
  <si>
    <t>金属材･燃料ｽﾍﾟｰｽ</t>
  </si>
  <si>
    <t>ｺﾞﾐ廃棄場</t>
  </si>
  <si>
    <t>金属材、燃料、ボンベなどの保管ｽﾍﾟｰｽ。金属室近くに配置</t>
  </si>
  <si>
    <t>ﾃﾞｼﾞﾀﾙﾌｧﾌﾞﾘｹｰｼｮﾝｽﾀｼﾞｵ</t>
  </si>
  <si>
    <t>収蔵庫</t>
  </si>
  <si>
    <t>前室</t>
  </si>
  <si>
    <t>荷受場</t>
  </si>
  <si>
    <t>学芸員室</t>
  </si>
  <si>
    <t>演習室</t>
  </si>
  <si>
    <t>中間倉庫</t>
  </si>
  <si>
    <t>収蔵庫、陳列室、音校収蔵庫</t>
  </si>
  <si>
    <t>２４Ｈ恒温恒湿空調。不活性ガス消火設備。LAN。</t>
  </si>
  <si>
    <t>国際交流室</t>
  </si>
  <si>
    <t>点訳スペース</t>
  </si>
  <si>
    <t>-</t>
  </si>
  <si>
    <t>大道具保管庫</t>
    <rPh sb="0" eb="3">
      <t>オオドウグ</t>
    </rPh>
    <rPh sb="3" eb="6">
      <t>ホカンコ</t>
    </rPh>
    <phoneticPr fontId="1"/>
  </si>
  <si>
    <t>＜共通＞</t>
    <rPh sb="1" eb="3">
      <t>キョウツウ</t>
    </rPh>
    <phoneticPr fontId="1"/>
  </si>
  <si>
    <t>芸術資源研究
センター</t>
    <rPh sb="0" eb="2">
      <t>ゲイジュツ</t>
    </rPh>
    <rPh sb="2" eb="4">
      <t>シゲン</t>
    </rPh>
    <rPh sb="4" eb="6">
      <t>ケンキュウ</t>
    </rPh>
    <phoneticPr fontId="1"/>
  </si>
  <si>
    <t>屋外のため，延床面積（55,000㎡）には含まれないが，専攻から希望がある。</t>
    <rPh sb="6" eb="8">
      <t>ノベユカ</t>
    </rPh>
    <rPh sb="8" eb="10">
      <t>メンセキ</t>
    </rPh>
    <phoneticPr fontId="2"/>
  </si>
  <si>
    <t>屋外（外構部）であり，延床面積（55,000㎡）には含まれないが，専攻から希望あり。</t>
    <rPh sb="3" eb="5">
      <t>ガイコウ</t>
    </rPh>
    <rPh sb="5" eb="6">
      <t>ブ</t>
    </rPh>
    <rPh sb="11" eb="13">
      <t>ノベユカ</t>
    </rPh>
    <rPh sb="13" eb="15">
      <t>メンセキ</t>
    </rPh>
    <phoneticPr fontId="2"/>
  </si>
  <si>
    <t>製作時に着用する作業服に着替えるｽﾍﾟｰｽと貴重品ﾛｯｶｰ</t>
    <phoneticPr fontId="1"/>
  </si>
  <si>
    <t>製作時に着用する作業服に着替えるｽﾍﾟｰｽと貴重品ﾛｯｶｰ</t>
    <phoneticPr fontId="2"/>
  </si>
  <si>
    <t>延床面積（55,000㎡）には含まれていないが，専攻から希望あり。</t>
    <rPh sb="0" eb="2">
      <t>ノベユカ</t>
    </rPh>
    <rPh sb="2" eb="4">
      <t>メンセキ</t>
    </rPh>
    <rPh sb="15" eb="16">
      <t>フク</t>
    </rPh>
    <rPh sb="24" eb="26">
      <t>センコウ</t>
    </rPh>
    <rPh sb="28" eb="30">
      <t>キボウ</t>
    </rPh>
    <phoneticPr fontId="2"/>
  </si>
  <si>
    <t>屋外のため，延床面積（55,000㎡）の積上げには含まれていないが，専攻から希望あり。</t>
    <rPh sb="6" eb="8">
      <t>ノベユカ</t>
    </rPh>
    <rPh sb="8" eb="10">
      <t>メンセキ</t>
    </rPh>
    <phoneticPr fontId="1"/>
  </si>
  <si>
    <t>延床（55,000㎡）には含まれていないが，専攻から希望あり。</t>
    <rPh sb="0" eb="2">
      <t>ノベユカ</t>
    </rPh>
    <phoneticPr fontId="1"/>
  </si>
  <si>
    <t>屋外のため延床（55,000㎡）には含まれていないが，専攻から希望あり。</t>
    <rPh sb="0" eb="2">
      <t>オクガイ</t>
    </rPh>
    <rPh sb="5" eb="7">
      <t>ノベユカ</t>
    </rPh>
    <rPh sb="18" eb="19">
      <t>フク</t>
    </rPh>
    <rPh sb="27" eb="29">
      <t>センコウ</t>
    </rPh>
    <rPh sb="31" eb="33">
      <t>キボウ</t>
    </rPh>
    <phoneticPr fontId="1"/>
  </si>
  <si>
    <t>屋外のため，55,000㎡の積上げには含まれていないが，専攻から希望がある。</t>
    <phoneticPr fontId="2"/>
  </si>
  <si>
    <t>同上</t>
    <rPh sb="0" eb="2">
      <t>ドウジョウ</t>
    </rPh>
    <phoneticPr fontId="2"/>
  </si>
  <si>
    <t>屋外のため，延床には含まれていないが，専攻から希望あり。</t>
    <rPh sb="6" eb="8">
      <t>ノベユカ</t>
    </rPh>
    <phoneticPr fontId="2"/>
  </si>
  <si>
    <t>延床（55,000㎡)の積上げでは学部共用（共通工房）で計上。</t>
    <rPh sb="0" eb="2">
      <t>ノベユカ</t>
    </rPh>
    <rPh sb="17" eb="19">
      <t>ガクブ</t>
    </rPh>
    <rPh sb="19" eb="21">
      <t>キョウヨウ</t>
    </rPh>
    <rPh sb="22" eb="24">
      <t>キョウツウ</t>
    </rPh>
    <rPh sb="24" eb="26">
      <t>コウボウ</t>
    </rPh>
    <rPh sb="28" eb="30">
      <t>ケイジョウ</t>
    </rPh>
    <phoneticPr fontId="2"/>
  </si>
  <si>
    <t>同上</t>
    <rPh sb="0" eb="2">
      <t>ドウジョウ</t>
    </rPh>
    <phoneticPr fontId="1"/>
  </si>
  <si>
    <t>延床（55,000㎡）の積上げには含まれず。共用を検討</t>
    <rPh sb="0" eb="1">
      <t>ノ</t>
    </rPh>
    <rPh sb="1" eb="2">
      <t>ユカ</t>
    </rPh>
    <phoneticPr fontId="1"/>
  </si>
  <si>
    <t>延床（55,000㎡）の積上げには含まれず。
共用を検討</t>
    <rPh sb="0" eb="2">
      <t>ノベユカ</t>
    </rPh>
    <rPh sb="17" eb="18">
      <t>フク</t>
    </rPh>
    <rPh sb="23" eb="25">
      <t>キョウヨウ</t>
    </rPh>
    <rPh sb="26" eb="28">
      <t>ケントウ</t>
    </rPh>
    <phoneticPr fontId="2"/>
  </si>
  <si>
    <t>延床（55,000㎡）の積上げには含まれていないが，専攻から希望がある</t>
    <rPh sb="0" eb="2">
      <t>ノベユカ</t>
    </rPh>
    <phoneticPr fontId="1"/>
  </si>
  <si>
    <t>延床（55,000㎡）の積上げには含まれていないが，専攻から希望がある。</t>
    <rPh sb="0" eb="2">
      <t>ノベユカ</t>
    </rPh>
    <phoneticPr fontId="1"/>
  </si>
  <si>
    <t>同上</t>
    <rPh sb="0" eb="2">
      <t>ドウジョウ</t>
    </rPh>
    <phoneticPr fontId="1"/>
  </si>
  <si>
    <t>延床（55,000㎡）の積上げには含まれていないが，専攻から希望がある。</t>
    <phoneticPr fontId="1"/>
  </si>
  <si>
    <t>延床（55,000㎡）の積上げには含まれていないが，専攻から希望がある。</t>
    <phoneticPr fontId="1"/>
  </si>
  <si>
    <t>延床（55,000㎡）の積上げには含まれていないが，専攻から希望がある。※部屋でなくても可</t>
    <rPh sb="37" eb="39">
      <t>ヘヤ</t>
    </rPh>
    <rPh sb="44" eb="45">
      <t>カ</t>
    </rPh>
    <phoneticPr fontId="1"/>
  </si>
  <si>
    <t>延床（55,000㎡）の積上げには含まれていないが，専攻から希望がある。※部屋でなくても可</t>
    <rPh sb="37" eb="39">
      <t>ヘヤ</t>
    </rPh>
    <phoneticPr fontId="1"/>
  </si>
  <si>
    <t>延床（55,000㎡）の積上げには含まれていないが，専攻から希望がある。</t>
    <phoneticPr fontId="1"/>
  </si>
  <si>
    <t>延床（55,000㎡）の積上げには含まれていないが，専攻から希望がある。</t>
    <phoneticPr fontId="1"/>
  </si>
  <si>
    <t>他との共用を検討</t>
    <rPh sb="0" eb="1">
      <t>タ</t>
    </rPh>
    <rPh sb="3" eb="5">
      <t>キョウヨウ</t>
    </rPh>
    <rPh sb="6" eb="8">
      <t>ケントウ</t>
    </rPh>
    <phoneticPr fontId="1"/>
  </si>
  <si>
    <t>延床（55,000㎡）の積上げには含まれていない。他との共用を検討</t>
    <rPh sb="25" eb="26">
      <t>タ</t>
    </rPh>
    <rPh sb="28" eb="30">
      <t>キョウヨウ</t>
    </rPh>
    <rPh sb="31" eb="33">
      <t>ケントウ</t>
    </rPh>
    <phoneticPr fontId="1"/>
  </si>
  <si>
    <t>ﾃﾞｻﾞｲﾝ基礎1、2A､2B　環境ﾃﾞｻﾞｲﾝ1,2　ﾌﾟﾛﾀﾞｸﾄﾃﾞｻﾞｲﾝ1,2　ﾋﾞｼﾞｭｱﾙﾃﾞｻﾞｲﾝ1,2</t>
    <phoneticPr fontId="1"/>
  </si>
  <si>
    <t>延床（55,000㎡）の積上げでは学部共用（共通工房）に含まれている。</t>
    <rPh sb="0" eb="2">
      <t>ノベユカ</t>
    </rPh>
    <rPh sb="22" eb="26">
      <t>キョウツウコウボウ</t>
    </rPh>
    <rPh sb="28" eb="29">
      <t>フク</t>
    </rPh>
    <phoneticPr fontId="2"/>
  </si>
  <si>
    <t>延床（55,000㎡）の積上げには含まず。共用を検討</t>
    <rPh sb="0" eb="2">
      <t>ノベユカ</t>
    </rPh>
    <rPh sb="17" eb="18">
      <t>フク</t>
    </rPh>
    <rPh sb="21" eb="23">
      <t>キョウヨウ</t>
    </rPh>
    <rPh sb="24" eb="26">
      <t>ケントウ</t>
    </rPh>
    <phoneticPr fontId="2"/>
  </si>
  <si>
    <t>延床（55,000㎡）の積上げには含まれず。共用を検討</t>
    <rPh sb="0" eb="2">
      <t>ノベユカ</t>
    </rPh>
    <rPh sb="17" eb="18">
      <t>フク</t>
    </rPh>
    <rPh sb="22" eb="24">
      <t>キョウヨウ</t>
    </rPh>
    <rPh sb="25" eb="27">
      <t>ケントウ</t>
    </rPh>
    <phoneticPr fontId="2"/>
  </si>
  <si>
    <t>延床（55,000㎡）の積上げには含まれていないが，専攻から希望がある。</t>
    <rPh sb="0" eb="2">
      <t>ノベユカ</t>
    </rPh>
    <rPh sb="17" eb="18">
      <t>フク</t>
    </rPh>
    <rPh sb="26" eb="28">
      <t>センコウ</t>
    </rPh>
    <rPh sb="30" eb="32">
      <t>キボウ</t>
    </rPh>
    <phoneticPr fontId="2"/>
  </si>
  <si>
    <t>延床（55,000㎡）の積上げには含まれていないが，専攻から希望がある。</t>
    <rPh sb="0" eb="1">
      <t>エン</t>
    </rPh>
    <rPh sb="1" eb="2">
      <t>ユカ</t>
    </rPh>
    <rPh sb="17" eb="18">
      <t>フク</t>
    </rPh>
    <rPh sb="26" eb="28">
      <t>センコウ</t>
    </rPh>
    <rPh sb="30" eb="32">
      <t>キボウ</t>
    </rPh>
    <phoneticPr fontId="2"/>
  </si>
  <si>
    <t>屋外のため延床（55,000㎡）の積上げには含まれていないが，専攻として希望がある。</t>
    <rPh sb="5" eb="7">
      <t>ノベユカ</t>
    </rPh>
    <phoneticPr fontId="1"/>
  </si>
  <si>
    <t>延床（55,000㎡）の積上げには含まれていないが，専攻として希望がある。</t>
    <rPh sb="0" eb="2">
      <t>ノベユカ</t>
    </rPh>
    <phoneticPr fontId="1"/>
  </si>
  <si>
    <t>延床（55,000㎡）の積上げには含まれていないが，専攻として希望がある。</t>
    <phoneticPr fontId="1"/>
  </si>
  <si>
    <t>屋外のため延床（55,000㎡）の積上げには含まれていないが，専攻として希望がある。</t>
    <rPh sb="0" eb="2">
      <t>オクガイ</t>
    </rPh>
    <phoneticPr fontId="1"/>
  </si>
  <si>
    <t>屋外のため延床（55,001㎡）の積上げには含まれていないが，専攻として希望がある。</t>
    <rPh sb="0" eb="2">
      <t>オクガイ</t>
    </rPh>
    <phoneticPr fontId="1"/>
  </si>
  <si>
    <t>延床（55,000㎡）の積上げには含まれていない。他との共用を検討。</t>
    <rPh sb="25" eb="26">
      <t>タ</t>
    </rPh>
    <rPh sb="28" eb="30">
      <t>キョウヨウ</t>
    </rPh>
    <rPh sb="31" eb="33">
      <t>ケントウ</t>
    </rPh>
    <phoneticPr fontId="1"/>
  </si>
  <si>
    <t>独立した部屋でなくて可（大部屋の一角などで可）</t>
    <rPh sb="0" eb="2">
      <t>ドクリツ</t>
    </rPh>
    <rPh sb="4" eb="6">
      <t>ヘヤ</t>
    </rPh>
    <rPh sb="10" eb="11">
      <t>カ</t>
    </rPh>
    <rPh sb="12" eb="15">
      <t>オオベヤ</t>
    </rPh>
    <rPh sb="16" eb="18">
      <t>イッカク</t>
    </rPh>
    <rPh sb="21" eb="22">
      <t>カ</t>
    </rPh>
    <phoneticPr fontId="1"/>
  </si>
  <si>
    <t>化学実験室</t>
    <rPh sb="0" eb="5">
      <t>カガクジッケンシツ</t>
    </rPh>
    <phoneticPr fontId="1"/>
  </si>
  <si>
    <t>共通教育科目の化学、材料実習室として利用、保存修復化学実験</t>
    <phoneticPr fontId="1"/>
  </si>
  <si>
    <t>特殊排気（ﾄﾞﾗﾌﾀｰ）、特殊排水、給湯、ｶﾞｽ、実験台、収納棚、薬品保管庫、高圧電源、天秤台</t>
    <rPh sb="0" eb="2">
      <t>トクシュ</t>
    </rPh>
    <rPh sb="2" eb="4">
      <t>ハイキ</t>
    </rPh>
    <rPh sb="13" eb="15">
      <t>トクシュ</t>
    </rPh>
    <rPh sb="15" eb="17">
      <t>ハイスイ</t>
    </rPh>
    <rPh sb="18" eb="20">
      <t>キュウトウ</t>
    </rPh>
    <rPh sb="25" eb="28">
      <t>ジッケンダイ</t>
    </rPh>
    <rPh sb="29" eb="31">
      <t>シュウノウ</t>
    </rPh>
    <rPh sb="31" eb="32">
      <t>タナ</t>
    </rPh>
    <rPh sb="33" eb="35">
      <t>ヤクヒン</t>
    </rPh>
    <rPh sb="35" eb="38">
      <t>ホカンコ</t>
    </rPh>
    <rPh sb="39" eb="41">
      <t>コウアツ</t>
    </rPh>
    <rPh sb="41" eb="43">
      <t>デンゲン</t>
    </rPh>
    <rPh sb="44" eb="46">
      <t>テンビン</t>
    </rPh>
    <rPh sb="46" eb="47">
      <t>ダイ</t>
    </rPh>
    <phoneticPr fontId="2"/>
  </si>
  <si>
    <t>　　　　　　　　　　　　　　　　　　　　　　　　　　　　　　　　　　　　　　　　　　　　　　　　　　　　　　　　　　　　　　　　　　　　　　　　　　　　　　　　　　　　　　　　　　　　　　　　　　　　　　　　　　　　　　　　　　　　　　　　　　　　　　　　　　　　　　　　　　　　　　　　　　　　　　　　　　　　　　　　　　　　　　　　　　　　　　　　　　　　　　　　　　　　　　　　　　　　　　　　　　　　　　　　　　　　　　　　　　　　　　　　　　　　　　　　　　　　　　　　　　　　　　　　　　　　　　　　　　　　　　　　　　　　　　　　　　　　　　　　　　　　　　　　　　　　　　　　　　　　　　　　　　　　　　　　　　　　　　　　　　　　　　　　　　　　　　　　　　　　　　　　　　　　　　　　　　　　　　　　　　　　　　　　　　　　　　　　　　　　　　　　　　　　　　　　　　　　　　　　　　　　　　　　　　　　　　　　　　　　　　　　　　　　　　　　　　　　　　　　　　　　　　　　　　　　　　　　　　　　　　　　　　　　　　　　　　　　　　　　　　　　　　　　　　　　　　　　　　　　　　　　　　　　　　　　　　　　　　　　　　　　　　　　　　　　　　　　　　　　　　　　　　　　　　　　　　　　　　　　　　　　　　　　　　　　　　　　　　　　　　　　　　　　　　　　　　　　　　　　　　　　　　　　　　　　　　　　　　　　　　　　　　　　　　　　　　　　　　　　　　　　　　　　　　　　　　　　　　　　　　　　　　　　　　　　　　　　　　　　　　　　　　　　　　　　　　　　　　　　　　　　　　　　　　　　　　　　　　　　　　　　　　　　　　　　　　　　　　　　　　　　　　　　　　　　　　　　　　　　　　　　　　　　　　　　　　　　　　　　　　　　　　　　　　　　　　　　　　　　　　　　　　　　　　　　　　　　　　　　　　　　　　　　　　　　　　　　　　　　　　　　　　　　　　　　　　　　　　　　　　　　　　　　　　　　　　　　　　　　　　　　　　　　　　　　　　　　　　　　　　　　　　　　　　　　　　　　　　　　　　　　　　　　　　　　　　　　　　　　　　　　　　　　　　　　　　　　　　　　　　　　　　　　　　　　　　　　　　　　　　　　　　　　　　　　　　　　　　　　　　　　　　　　　　　　　　　　　　　　　　　　　　　　　　　　　　　　　　　　　　　　　　　　　　　　　　　　　　　　　　　　　　　　　　　　　　　　　　　　　　　　　　　　　　　　　　　　　　　　　　　　　　　　　　　　　　　　　　　　　　　　　　　　　　　　　　　　　　　　　　　　　　　　　　　　　　　　　　　　　　　　　　　　　　　　　　　　　　　　　　　　　　　　　　　　　　　　　　　　　　　　　　　　　　　　　　　　　　　　　　　　　　　　　　　　　　　　　　　　　　　　　　　　　　　　　　　　　　　　　　　　　　　　　　　　　　　　　　　　　　　　　　　　　　　　　　　　　　　　　　　　　　　　　　　　　　　　　　　　　　　　　　　　　　　　　　　　　　　　　　　　　　　　　　　　　　　　　　　　　　　　　　　　　　　　　　　　　　　　　　　　　　　　　　　　　　　　　　　　　　　　　　　　　　　　　　　　　　　　　　　　　　　　　　　　　　　　　　　　　　　　　　　　　　　　　　　　　　　　　　　　　　　　　　　　　　　　　　　　　　　　　　　　　　　　　　　　　　　　　　　　　　　　　　　　　　　　　　　　　　　　　　　　　　　　　　　　　　　　　　　　　　　　　　　　　　　　　　　　　　　　　　　　　　　　　　　　　　　　　　　　　　　　　　　　　　　　　　　　　　　　　　　　　　　　　　　　　　　　　　　　　　　　　　　　　　　　　　　　　　　　　　　　　　　　　　　　　　　　　　　　　　　　　　　　　　　　　　　　　　　　　　　　　　　　　　　　　　　　　　　　　　　　　　　　　　　　　　　　　　　　　　　　　　　　　　　　　　　　　　　　　　　　　　　　　　　　　　　　　　　　　　　　　　　　　　　　　　　　　　　　　　　　　　　　　　　　　　　　　　　　　　　　　　　　　　　　　　　　　　　　　　　　　　　　　　　　　　　　　　　　　　　　　　　　　　　　　　　　　　　　　　　　　　　　　　　　　　　　　　　　　　　　　　　　　　　　　　　　　　　　　　　　　　　　　　　　　　　　　　　　　　　　　　　　　　　　　　　　　　　　　　　　　　　　　　　　　　　　　　　　　　　　　　　　　　　　　　　　　　　　　　　　　　　　　　　　　　　　　　　　　　　　　　　　　　　　　　　　　　　　　　　　　　　　　　　　　　　　　　　　　　　　　　　　　　　　　　　　　　　　　　　　　　　　　　　　　　　　　　　　　　　　　　　　　　　　　　　　　　　　　　　　　　　　　　　　　　　　　　　　　　　　　　　　　　　　　　　　　　　　　　　　　　　　　　　　　　　　　　　　　　　　　　　　　　　　　　　　　　　　　　　　　　　　　　　　　　　　　　　　　　　　　　　　　　　　　　　　　　　　　　　　　　　　　　　　　　　　　　　　　　　　　　　　　　　　　　　　　　　　　　　　　　　　　　　　　　　　　　　　　　　　　　　　　　　　　　　　　　　　　　　　　　　　　　　　　　　　　　　　　　　　　　　　　　　　　　　　　　　　　　　　　　　　　　　　　　　　　　　　　　　　　　　　　　　　　　　　　　　　　　　　　　　　　　　　　　　　　　　　　　　　　　　　　　　　　　　　　　　　　　　　　　　　　　　　　　　　　　　　　　　　　　　　　　　　　　　　　　　　　　　　　　　　　　　　　　　　　　　　　　　　　　　　　　　　　　　　　　　　　　　　　　　　　　　　　　　　　　　　　　　　　　　　　　　　　　　　　　　　　　　　　　　　　　　　　　　　　　　　　　　　　　　　　　　　　　　　　　　　　　　　　　　　　　　　　　　　　　　　　　　　　　　　　　　　　　　　　　　　　　　　　　　　　　　　　　　　　　　　　　　　　　　　　　　　　　　　　　　　　　　　　　　　　　　　　　　　　　　　　　　　　　　　　　　　　　　　　　　　　　　　　　　　　　　　　　　　　　　　　　　　　　　　　　　　　　　　　　　　　　　　　　　　　　　　　　　　　　　　　　　　　　　　　　　　　　　　　　　　　　　　　　　　　　　　　　　　　　　　　　　　　　　　　　　　　　　　　　　　　　　　　　　　　　　　　　　　　　　　　　　　　　　　　　　　　　　　　　　　　　　　　　　　　　　　　　　　　　　　　　　　　　　　　　　　　　　　　　　　　　　　　　　　　　　　　　　　　　</t>
    <phoneticPr fontId="1"/>
  </si>
  <si>
    <t>延床（55,000㎡）の積上げでは学部共用に含まれている。</t>
    <rPh sb="0" eb="2">
      <t>ノベユカ</t>
    </rPh>
    <rPh sb="22" eb="23">
      <t>フク</t>
    </rPh>
    <phoneticPr fontId="2"/>
  </si>
  <si>
    <t>専攻内で協議等を行う場所がない，また研究室が使用できない時間帯の非常勤講師の控室，来客対応ができる部屋がないため設置したい。</t>
    <phoneticPr fontId="1"/>
  </si>
  <si>
    <t>楽器庫</t>
    <rPh sb="0" eb="2">
      <t>ガッキ</t>
    </rPh>
    <rPh sb="2" eb="3">
      <t>コ</t>
    </rPh>
    <phoneticPr fontId="1"/>
  </si>
  <si>
    <t>非常勤研究室</t>
    <rPh sb="0" eb="3">
      <t>ヒジョウキン</t>
    </rPh>
    <rPh sb="3" eb="6">
      <t>ケンキュウシツ</t>
    </rPh>
    <phoneticPr fontId="1"/>
  </si>
  <si>
    <t>木管，金管で各2部屋</t>
    <rPh sb="0" eb="2">
      <t>モッカン</t>
    </rPh>
    <rPh sb="3" eb="5">
      <t>キンカン</t>
    </rPh>
    <rPh sb="6" eb="7">
      <t>カク</t>
    </rPh>
    <rPh sb="8" eb="10">
      <t>ヘヤ</t>
    </rPh>
    <phoneticPr fontId="1"/>
  </si>
  <si>
    <t>延床（55,000㎡）の積上げでは，講堂に含まれている。</t>
    <rPh sb="18" eb="20">
      <t>コウドウ</t>
    </rPh>
    <rPh sb="21" eb="22">
      <t>フク</t>
    </rPh>
    <phoneticPr fontId="1"/>
  </si>
  <si>
    <t>１室は専攻部屋（学生が共同で使用する）を兼ねる。</t>
    <rPh sb="20" eb="21">
      <t>カ</t>
    </rPh>
    <phoneticPr fontId="1"/>
  </si>
  <si>
    <t>衣装倉庫</t>
    <rPh sb="0" eb="2">
      <t>イショウ</t>
    </rPh>
    <rPh sb="2" eb="4">
      <t>ソウコ</t>
    </rPh>
    <phoneticPr fontId="1"/>
  </si>
  <si>
    <t>大道具倉庫</t>
    <rPh sb="0" eb="5">
      <t>オオドウグソウコ</t>
    </rPh>
    <phoneticPr fontId="1"/>
  </si>
  <si>
    <t>延床（55,000㎡）の積上げでは講堂に含まれている。</t>
    <rPh sb="0" eb="2">
      <t>ノベユカ</t>
    </rPh>
    <rPh sb="17" eb="19">
      <t>コウドウ</t>
    </rPh>
    <rPh sb="20" eb="21">
      <t>フク</t>
    </rPh>
    <phoneticPr fontId="2"/>
  </si>
  <si>
    <t>800席程度（オーケストラ使用時は７００席程度）</t>
    <rPh sb="3" eb="4">
      <t>セキ</t>
    </rPh>
    <rPh sb="4" eb="6">
      <t>テイド</t>
    </rPh>
    <rPh sb="13" eb="16">
      <t>シヨウジ</t>
    </rPh>
    <rPh sb="20" eb="21">
      <t>セキ</t>
    </rPh>
    <rPh sb="21" eb="23">
      <t>テイド</t>
    </rPh>
    <phoneticPr fontId="1"/>
  </si>
  <si>
    <t>楽屋としての使用時以外は練習室として使用できるような配置</t>
    <rPh sb="0" eb="2">
      <t>ガクヤ</t>
    </rPh>
    <rPh sb="6" eb="9">
      <t>シヨウジ</t>
    </rPh>
    <rPh sb="9" eb="11">
      <t>イガイ</t>
    </rPh>
    <rPh sb="12" eb="15">
      <t>レンシュウシツ</t>
    </rPh>
    <rPh sb="18" eb="20">
      <t>シヨウ</t>
    </rPh>
    <rPh sb="26" eb="28">
      <t>ハイチ</t>
    </rPh>
    <phoneticPr fontId="1"/>
  </si>
  <si>
    <t>エンドステージ型，シューボックス形式とプロセニアム形式の転換を可能なものとする。また，舞台開口については可変とし，ステージ規模は幅18ｍ，奥行14ｍ，高さ15ｍ程度</t>
    <rPh sb="61" eb="63">
      <t>キボ</t>
    </rPh>
    <rPh sb="64" eb="65">
      <t>ハバ</t>
    </rPh>
    <rPh sb="69" eb="71">
      <t>オクユキ</t>
    </rPh>
    <rPh sb="75" eb="76">
      <t>タカ</t>
    </rPh>
    <rPh sb="80" eb="82">
      <t>テイド</t>
    </rPh>
    <phoneticPr fontId="1"/>
  </si>
  <si>
    <t xml:space="preserve">楽器の運搬が屋内の段差等のない通路で行えるようにすることや，音楽棟内の練習室等が音楽ホール（講堂）の使用時に楽屋としても使用できるなど，配置，導線には十分留意する。
外部への貸出（いわゆる貸館）を想定した仕様（受付，クローク等）は不要。 </t>
    <rPh sb="105" eb="107">
      <t>ウケツケ</t>
    </rPh>
    <rPh sb="112" eb="113">
      <t>トウ</t>
    </rPh>
    <phoneticPr fontId="1"/>
  </si>
  <si>
    <t>室内楽を中心にオーケストラやオペラ上演が可能な施設とし，音響設計を最優先課題とする。なお，設計に当たっては，使用頻度の高い室内楽での使用を基本としたものとする</t>
    <phoneticPr fontId="1"/>
  </si>
  <si>
    <t>音響調整室，照明調光室，映写室</t>
    <rPh sb="0" eb="2">
      <t>オンキョウ</t>
    </rPh>
    <rPh sb="2" eb="5">
      <t>チョウセイシツ</t>
    </rPh>
    <rPh sb="6" eb="8">
      <t>ショウメイ</t>
    </rPh>
    <rPh sb="8" eb="11">
      <t>チョウコウシツ</t>
    </rPh>
    <rPh sb="12" eb="15">
      <t>エイシャシツ</t>
    </rPh>
    <phoneticPr fontId="1"/>
  </si>
  <si>
    <t>メンテナンス等の負担を考慮し，照明・音響等の設備機能は，必要最小限のものとする。ただし，電源を十分に確保するなど，演奏会開催時等，必要に応じて外部業者等を利用できるようにする。
また，設備の操作は簡易なものとし，学生だけでも使用できるようにする。</t>
    <phoneticPr fontId="1"/>
  </si>
  <si>
    <t>アリーナ・倉庫
準備室（シャワールーム１か所）
更衣室（シャワールーム・トイレ)
　…授業での最大人数は70名程度
トレーニングルーム…2F</t>
    <rPh sb="54" eb="55">
      <t>メイ</t>
    </rPh>
    <rPh sb="55" eb="57">
      <t>テイド</t>
    </rPh>
    <phoneticPr fontId="1"/>
  </si>
  <si>
    <t>60ｍ×40ｍ
将来活用地を授業等で使用可能という前提であれば，1,800㎡程度でも可能</t>
    <rPh sb="8" eb="10">
      <t>ショウライ</t>
    </rPh>
    <rPh sb="10" eb="12">
      <t>カツヨウ</t>
    </rPh>
    <rPh sb="12" eb="13">
      <t>チ</t>
    </rPh>
    <rPh sb="14" eb="16">
      <t>ジュギョウ</t>
    </rPh>
    <rPh sb="16" eb="17">
      <t>トウ</t>
    </rPh>
    <rPh sb="18" eb="20">
      <t>シヨウ</t>
    </rPh>
    <rPh sb="20" eb="22">
      <t>カノウ</t>
    </rPh>
    <rPh sb="25" eb="27">
      <t>ゼンテイ</t>
    </rPh>
    <rPh sb="38" eb="40">
      <t>テイド</t>
    </rPh>
    <rPh sb="42" eb="44">
      <t>カノウ</t>
    </rPh>
    <phoneticPr fontId="1"/>
  </si>
  <si>
    <t>延床（55,000㎡）の積上げには含まれていない。</t>
    <phoneticPr fontId="1"/>
  </si>
  <si>
    <t>同上</t>
    <rPh sb="0" eb="2">
      <t>ドウジョウ</t>
    </rPh>
    <phoneticPr fontId="1"/>
  </si>
  <si>
    <t>延床（55,000㎡）の積上げには含まれていない。他との共用を検討。新機構で共用の可能性あり。</t>
    <rPh sb="25" eb="26">
      <t>ホカ</t>
    </rPh>
    <phoneticPr fontId="1"/>
  </si>
  <si>
    <t>延床（55,000㎡）の積上げには含まれていない。他との共用を検討。新機構で共用の可能性あり。</t>
    <rPh sb="0" eb="2">
      <t>ノベユカ</t>
    </rPh>
    <rPh sb="17" eb="18">
      <t>フク</t>
    </rPh>
    <rPh sb="25" eb="26">
      <t>タ</t>
    </rPh>
    <rPh sb="28" eb="30">
      <t>キョウヨウ</t>
    </rPh>
    <rPh sb="31" eb="33">
      <t>ケントウ</t>
    </rPh>
    <rPh sb="34" eb="37">
      <t>シンキコウ</t>
    </rPh>
    <rPh sb="38" eb="40">
      <t>キョウヨウ</t>
    </rPh>
    <rPh sb="41" eb="44">
      <t>カノウセイ</t>
    </rPh>
    <phoneticPr fontId="2"/>
  </si>
  <si>
    <t>他との共用を検討。新機構で共用の可能性あり。</t>
    <rPh sb="0" eb="1">
      <t>タ</t>
    </rPh>
    <rPh sb="3" eb="5">
      <t>キョウヨウ</t>
    </rPh>
    <rPh sb="6" eb="8">
      <t>ケントウ</t>
    </rPh>
    <phoneticPr fontId="1"/>
  </si>
  <si>
    <t>他との共用を検討。新機構で共用の可能性あり。</t>
    <phoneticPr fontId="1"/>
  </si>
  <si>
    <t>延床（55,000㎡）の積上げには含まれていない。</t>
    <phoneticPr fontId="1"/>
  </si>
  <si>
    <t>他との共用を検討。新機構で共用の可能性あり。機械書庫の導入については要検討</t>
    <rPh sb="22" eb="24">
      <t>キカイ</t>
    </rPh>
    <rPh sb="24" eb="26">
      <t>ショコ</t>
    </rPh>
    <rPh sb="27" eb="29">
      <t>ドウニュウ</t>
    </rPh>
    <rPh sb="34" eb="35">
      <t>ヨウ</t>
    </rPh>
    <rPh sb="35" eb="37">
      <t>ケントウ</t>
    </rPh>
    <phoneticPr fontId="1"/>
  </si>
  <si>
    <t>他との共用を検討。新機構で共用の可能性あり。</t>
    <phoneticPr fontId="1"/>
  </si>
  <si>
    <t>他との共用を検討。新機構で共用の可能性あり。</t>
    <phoneticPr fontId="1"/>
  </si>
  <si>
    <t>共通ゼミ室</t>
    <rPh sb="1" eb="2">
      <t>ツウ</t>
    </rPh>
    <phoneticPr fontId="1"/>
  </si>
  <si>
    <t>指揮，ピアノ，弦楽専攻から特に要望あり。</t>
    <rPh sb="0" eb="2">
      <t>シキ</t>
    </rPh>
    <rPh sb="7" eb="9">
      <t>ゲンガク</t>
    </rPh>
    <rPh sb="9" eb="11">
      <t>センコウ</t>
    </rPh>
    <rPh sb="13" eb="14">
      <t>トク</t>
    </rPh>
    <rPh sb="15" eb="17">
      <t>ヨウボウ</t>
    </rPh>
    <phoneticPr fontId="1"/>
  </si>
  <si>
    <t>作曲専攻から特に要望あり。</t>
    <rPh sb="0" eb="2">
      <t>サッキョク</t>
    </rPh>
    <rPh sb="2" eb="4">
      <t>センコウ</t>
    </rPh>
    <rPh sb="6" eb="7">
      <t>トク</t>
    </rPh>
    <rPh sb="8" eb="10">
      <t>ヨウボウ</t>
    </rPh>
    <phoneticPr fontId="1"/>
  </si>
  <si>
    <t>専攻部屋</t>
    <rPh sb="0" eb="2">
      <t>センコウ</t>
    </rPh>
    <rPh sb="2" eb="4">
      <t>ベヤ</t>
    </rPh>
    <phoneticPr fontId="1"/>
  </si>
  <si>
    <t>Cb，Tu，Tb×2，Tp，Sax，Vc，Hr，Fg，Cl，Ob，Fl，Va，作曲指揮，音楽学，院生×2の部屋が必要</t>
    <rPh sb="39" eb="41">
      <t>サッキョク</t>
    </rPh>
    <rPh sb="41" eb="43">
      <t>シキ</t>
    </rPh>
    <rPh sb="44" eb="46">
      <t>オンガク</t>
    </rPh>
    <rPh sb="46" eb="47">
      <t>ガク</t>
    </rPh>
    <rPh sb="48" eb="50">
      <t>インセイ</t>
    </rPh>
    <rPh sb="53" eb="55">
      <t>ヘヤ</t>
    </rPh>
    <rPh sb="56" eb="58">
      <t>ヒツヨウ</t>
    </rPh>
    <phoneticPr fontId="1"/>
  </si>
  <si>
    <t>学生が共同で使用する。練習室ほどの防音は必要ない。延床（55,000㎡）の積上げには含まれていないが，各専攻から希望がある。</t>
    <rPh sb="51" eb="52">
      <t>カク</t>
    </rPh>
    <phoneticPr fontId="1"/>
  </si>
  <si>
    <t>色漆を調合するための色練器を使用する場所。その他材料置き場，制作室2,3,4,5と同じ階</t>
    <phoneticPr fontId="1"/>
  </si>
  <si>
    <t>学部・修士ﾌﾟﾚｾﾞﾝﾃｰｼｮﾝ。集中講義、面接、来客、修士ｾﾞﾐ、資料･図書保管</t>
    <phoneticPr fontId="1"/>
  </si>
  <si>
    <t>工芸基礎の木工作業場（共通）</t>
    <phoneticPr fontId="1"/>
  </si>
  <si>
    <t>教職関係履修者の履修指導及び、教職免許取得に関わる事務処理等。ｷｬﾘｱﾃﾞｻﾞｲﾝｾﾝﾀｰに隣接。　学生履修指導スペースはｷｬﾘｱﾃﾞｻﾞｲﾝｾﾝﾀｰと共用も可能</t>
    <phoneticPr fontId="1"/>
  </si>
  <si>
    <t>美術・音楽両学部の授業にｵﾝﾗｲﾝで双方向な作業･教材を導入。外国語の作文などの授業内作業、希望者の学習支援などに活用し、国際交流に有用な技能の向上</t>
    <phoneticPr fontId="1"/>
  </si>
  <si>
    <t>44㎡と広い。文献やＣＤなどの収蔵機能も持たせているため、5％程度はそれに使用している。少人数の授業や共同研究の会場としても使用している。</t>
    <phoneticPr fontId="1"/>
  </si>
  <si>
    <t>配布資料等の作成室。ｻｰﾊﾞｰ設置。情報管理員が週2回保守管理作業を行っている。ｻｰﾊﾞｰのみ小さな部屋で作って、講義準備室と兼用してもよい。</t>
    <phoneticPr fontId="1"/>
  </si>
  <si>
    <t>オーディオ編集。ＤＶＤなど制作し一般公開している。</t>
    <phoneticPr fontId="1"/>
  </si>
  <si>
    <t>制作室３（2回生）</t>
    <phoneticPr fontId="2"/>
  </si>
  <si>
    <t>制作室３（2回生）</t>
    <phoneticPr fontId="2"/>
  </si>
  <si>
    <t>共通教育の会議（合同研究室では手狭）</t>
    <phoneticPr fontId="1"/>
  </si>
  <si>
    <t>延床（55,000㎡）の積上げでは学部共用（共通工房）として計上。</t>
    <rPh sb="0" eb="2">
      <t>ノベユカ</t>
    </rPh>
    <rPh sb="17" eb="19">
      <t>ガクブ</t>
    </rPh>
    <rPh sb="19" eb="21">
      <t>キョウヨウ</t>
    </rPh>
    <rPh sb="22" eb="24">
      <t>キョウツウ</t>
    </rPh>
    <rPh sb="24" eb="26">
      <t>コウボウ</t>
    </rPh>
    <rPh sb="30" eb="32">
      <t>ケイジョウ</t>
    </rPh>
    <phoneticPr fontId="2"/>
  </si>
  <si>
    <t>延床（55,000㎡）の積上げでは学部共用（共通工房）として計上。</t>
    <rPh sb="0" eb="2">
      <t>ノベユカ</t>
    </rPh>
    <rPh sb="30" eb="32">
      <t>ケイジョウ</t>
    </rPh>
    <phoneticPr fontId="1"/>
  </si>
  <si>
    <t>延床（55,000㎡）の積上げでは学部共用（共通工房）で計上</t>
    <rPh sb="0" eb="2">
      <t>ノベユカ</t>
    </rPh>
    <rPh sb="22" eb="26">
      <t>キョウツウコウボウ</t>
    </rPh>
    <rPh sb="28" eb="30">
      <t>ケイジョウ</t>
    </rPh>
    <phoneticPr fontId="2"/>
  </si>
  <si>
    <t>延床（55,000㎡）の積上げでは学部共用（共通工房）で計上</t>
    <rPh sb="17" eb="19">
      <t>ガクブ</t>
    </rPh>
    <rPh sb="19" eb="21">
      <t>キョウヨウ</t>
    </rPh>
    <rPh sb="22" eb="24">
      <t>キョウツウ</t>
    </rPh>
    <rPh sb="24" eb="26">
      <t>コウボウ</t>
    </rPh>
    <rPh sb="28" eb="30">
      <t>ケイジョウ</t>
    </rPh>
    <phoneticPr fontId="1"/>
  </si>
  <si>
    <t>延床（55,000㎡）の積上げでは学部共用（共通工房）で計上</t>
    <rPh sb="0" eb="2">
      <t>ノベユカ</t>
    </rPh>
    <rPh sb="17" eb="19">
      <t>ガクブ</t>
    </rPh>
    <rPh sb="19" eb="21">
      <t>キョウヨウ</t>
    </rPh>
    <rPh sb="22" eb="24">
      <t>キョウツウ</t>
    </rPh>
    <rPh sb="24" eb="26">
      <t>コウボウ</t>
    </rPh>
    <rPh sb="28" eb="30">
      <t>ケイジョウ</t>
    </rPh>
    <phoneticPr fontId="1"/>
  </si>
  <si>
    <t>g</t>
    <phoneticPr fontId="1"/>
  </si>
  <si>
    <t>延床（55,000㎡）の積上げでは学部共用で計上</t>
    <rPh sb="17" eb="19">
      <t>ガクブ</t>
    </rPh>
    <rPh sb="19" eb="21">
      <t>キョウヨウ</t>
    </rPh>
    <rPh sb="22" eb="24">
      <t>ケイジョウ</t>
    </rPh>
    <phoneticPr fontId="1"/>
  </si>
  <si>
    <t>既存体育館を改修
〇必要機能
・準備室　成績保管等
・更衣室　70名程度が同時使用
・用具室
・コート（バレー２面，バドミントン４面）
・トイレ，シャワー</t>
    <rPh sb="0" eb="2">
      <t>キゾン</t>
    </rPh>
    <rPh sb="2" eb="5">
      <t>タイイクカン</t>
    </rPh>
    <rPh sb="6" eb="8">
      <t>カイシュウ</t>
    </rPh>
    <rPh sb="10" eb="12">
      <t>ヒツヨウ</t>
    </rPh>
    <rPh sb="12" eb="14">
      <t>キノウ</t>
    </rPh>
    <rPh sb="16" eb="19">
      <t>ジュンビシツ</t>
    </rPh>
    <rPh sb="20" eb="22">
      <t>セイセキ</t>
    </rPh>
    <rPh sb="22" eb="24">
      <t>ホカン</t>
    </rPh>
    <rPh sb="24" eb="25">
      <t>トウ</t>
    </rPh>
    <rPh sb="27" eb="30">
      <t>コウイシツ</t>
    </rPh>
    <rPh sb="33" eb="34">
      <t>メイ</t>
    </rPh>
    <rPh sb="34" eb="36">
      <t>テイド</t>
    </rPh>
    <rPh sb="37" eb="39">
      <t>ドウジ</t>
    </rPh>
    <rPh sb="39" eb="41">
      <t>シヨウ</t>
    </rPh>
    <rPh sb="43" eb="45">
      <t>ヨウグ</t>
    </rPh>
    <rPh sb="45" eb="46">
      <t>シツ</t>
    </rPh>
    <rPh sb="56" eb="57">
      <t>メン</t>
    </rPh>
    <rPh sb="65" eb="66">
      <t>メン</t>
    </rPh>
    <phoneticPr fontId="1"/>
  </si>
  <si>
    <t>※固定式書架の場合は約1,200㎡を希望</t>
    <rPh sb="1" eb="3">
      <t>コテイ</t>
    </rPh>
    <rPh sb="3" eb="4">
      <t>シキ</t>
    </rPh>
    <rPh sb="4" eb="6">
      <t>ショカ</t>
    </rPh>
    <rPh sb="7" eb="9">
      <t>バアイ</t>
    </rPh>
    <rPh sb="10" eb="11">
      <t>ヤク</t>
    </rPh>
    <rPh sb="18" eb="20">
      <t>キボウ</t>
    </rPh>
    <phoneticPr fontId="1"/>
  </si>
  <si>
    <t>２４Ｈ恒温恒湿空調。不活性ガス消火設備。この他館外に一般空調による大型収蔵品収蔵庫を設置（学内敷地とは限らない）</t>
    <phoneticPr fontId="1"/>
  </si>
  <si>
    <t>他との共用を検討。新機構で共用の可能性あり。
EVは大型作品が入る大きさが必要</t>
    <rPh sb="0" eb="1">
      <t>タ</t>
    </rPh>
    <rPh sb="3" eb="5">
      <t>キョウヨウ</t>
    </rPh>
    <rPh sb="6" eb="8">
      <t>ケントウ</t>
    </rPh>
    <rPh sb="26" eb="28">
      <t>オオガタ</t>
    </rPh>
    <rPh sb="28" eb="30">
      <t>サクヒン</t>
    </rPh>
    <rPh sb="31" eb="32">
      <t>ハイ</t>
    </rPh>
    <rPh sb="33" eb="34">
      <t>オオ</t>
    </rPh>
    <rPh sb="37" eb="39">
      <t>ヒツヨウ</t>
    </rPh>
    <phoneticPr fontId="1"/>
  </si>
  <si>
    <t>事務室</t>
    <phoneticPr fontId="1"/>
  </si>
  <si>
    <t>備品倉庫</t>
    <rPh sb="0" eb="2">
      <t>ビヒン</t>
    </rPh>
    <rPh sb="2" eb="4">
      <t>ソウコ</t>
    </rPh>
    <phoneticPr fontId="2"/>
  </si>
  <si>
    <t>壁画準備室</t>
    <rPh sb="0" eb="2">
      <t>ヘキガ</t>
    </rPh>
    <rPh sb="2" eb="5">
      <t>ジュンビシツ</t>
    </rPh>
    <phoneticPr fontId="2"/>
  </si>
  <si>
    <t>博士課程立体工房</t>
    <rPh sb="0" eb="2">
      <t>ハカセ</t>
    </rPh>
    <rPh sb="2" eb="4">
      <t>カテイ</t>
    </rPh>
    <rPh sb="4" eb="6">
      <t>リッタイ</t>
    </rPh>
    <rPh sb="6" eb="8">
      <t>コウボウ</t>
    </rPh>
    <phoneticPr fontId="2"/>
  </si>
  <si>
    <t>感光製版室</t>
    <rPh sb="0" eb="1">
      <t>カン</t>
    </rPh>
    <rPh sb="1" eb="2">
      <t>コウ</t>
    </rPh>
    <rPh sb="2" eb="4">
      <t>セイハン</t>
    </rPh>
    <rPh sb="4" eb="5">
      <t>シツ</t>
    </rPh>
    <phoneticPr fontId="2"/>
  </si>
  <si>
    <t>資材管理倉庫</t>
    <rPh sb="0" eb="2">
      <t>シザイ</t>
    </rPh>
    <rPh sb="2" eb="4">
      <t>カンリ</t>
    </rPh>
    <rPh sb="4" eb="6">
      <t>ソウコ</t>
    </rPh>
    <phoneticPr fontId="2"/>
  </si>
  <si>
    <t>ED修士1・2留学生制作室</t>
    <rPh sb="2" eb="4">
      <t>シュウシ</t>
    </rPh>
    <rPh sb="7" eb="10">
      <t>リュウガクセイ</t>
    </rPh>
    <rPh sb="10" eb="12">
      <t>セイサク</t>
    </rPh>
    <rPh sb="12" eb="13">
      <t>シツ</t>
    </rPh>
    <phoneticPr fontId="2"/>
  </si>
  <si>
    <t>制作室３</t>
    <phoneticPr fontId="2"/>
  </si>
  <si>
    <t>木工準備室</t>
    <rPh sb="0" eb="2">
      <t>モッコウ</t>
    </rPh>
    <rPh sb="2" eb="5">
      <t>ジュンビシツ</t>
    </rPh>
    <phoneticPr fontId="2"/>
  </si>
  <si>
    <t>ミーティング・資料室</t>
    <rPh sb="7" eb="10">
      <t>シリョウシツ</t>
    </rPh>
    <phoneticPr fontId="2"/>
  </si>
  <si>
    <t>ゼミ室A</t>
    <rPh sb="2" eb="3">
      <t>シツ</t>
    </rPh>
    <phoneticPr fontId="2"/>
  </si>
  <si>
    <t>修復ラボ</t>
    <rPh sb="0" eb="2">
      <t>シュウフク</t>
    </rPh>
    <phoneticPr fontId="2"/>
  </si>
  <si>
    <t>作品及び資料保管室</t>
    <rPh sb="0" eb="2">
      <t>サクヒン</t>
    </rPh>
    <rPh sb="2" eb="3">
      <t>オヨ</t>
    </rPh>
    <rPh sb="4" eb="6">
      <t>シリョウ</t>
    </rPh>
    <rPh sb="6" eb="8">
      <t>ホカン</t>
    </rPh>
    <rPh sb="8" eb="9">
      <t>シツ</t>
    </rPh>
    <phoneticPr fontId="2"/>
  </si>
  <si>
    <t>楽器庫</t>
    <rPh sb="0" eb="2">
      <t>ガッキ</t>
    </rPh>
    <rPh sb="2" eb="3">
      <t>コ</t>
    </rPh>
    <phoneticPr fontId="2"/>
  </si>
  <si>
    <t>学習室</t>
    <rPh sb="0" eb="3">
      <t>ガクシュウシツ</t>
    </rPh>
    <phoneticPr fontId="2"/>
  </si>
  <si>
    <t>練習室（大）</t>
    <rPh sb="0" eb="3">
      <t>レンシュウシツ</t>
    </rPh>
    <rPh sb="4" eb="5">
      <t>ダイ</t>
    </rPh>
    <phoneticPr fontId="2"/>
  </si>
  <si>
    <t>練習室（小）</t>
    <rPh sb="0" eb="3">
      <t>レンシュウシツ</t>
    </rPh>
    <rPh sb="4" eb="5">
      <t>ショウ</t>
    </rPh>
    <phoneticPr fontId="2"/>
  </si>
  <si>
    <t>練習室（中）</t>
    <phoneticPr fontId="1"/>
  </si>
  <si>
    <t>打楽器練習室１</t>
    <rPh sb="0" eb="3">
      <t>ダガッキ</t>
    </rPh>
    <phoneticPr fontId="2"/>
  </si>
  <si>
    <t>練習室</t>
    <phoneticPr fontId="2"/>
  </si>
  <si>
    <t>非常勤講師控室</t>
    <rPh sb="0" eb="5">
      <t>ヒジョウキンコウシ</t>
    </rPh>
    <rPh sb="5" eb="7">
      <t>ヒカエシツ</t>
    </rPh>
    <phoneticPr fontId="2"/>
  </si>
  <si>
    <t>教職課程研究室</t>
    <rPh sb="0" eb="2">
      <t>キョウショク</t>
    </rPh>
    <rPh sb="2" eb="4">
      <t>カテイ</t>
    </rPh>
    <rPh sb="4" eb="7">
      <t>ケンキュウシツ</t>
    </rPh>
    <phoneticPr fontId="2"/>
  </si>
  <si>
    <t>検索・雑誌・AV飼料スペース</t>
    <rPh sb="0" eb="2">
      <t>ケンサク</t>
    </rPh>
    <rPh sb="3" eb="5">
      <t>ザッシ</t>
    </rPh>
    <rPh sb="8" eb="10">
      <t>シリョウ</t>
    </rPh>
    <phoneticPr fontId="2"/>
  </si>
  <si>
    <t>第１会議室</t>
    <rPh sb="0" eb="1">
      <t>ダイ</t>
    </rPh>
    <rPh sb="2" eb="5">
      <t>カイギシツ</t>
    </rPh>
    <phoneticPr fontId="2"/>
  </si>
  <si>
    <t>新機構で共用の可能性あり。</t>
    <phoneticPr fontId="1"/>
  </si>
  <si>
    <t>研究室601</t>
    <rPh sb="0" eb="3">
      <t>ケンキュウシツ</t>
    </rPh>
    <phoneticPr fontId="2"/>
  </si>
  <si>
    <t>撮影室・機材保管庫</t>
    <rPh sb="0" eb="2">
      <t>サツエイ</t>
    </rPh>
    <rPh sb="2" eb="3">
      <t>シツ</t>
    </rPh>
    <rPh sb="4" eb="6">
      <t>キザイ</t>
    </rPh>
    <rPh sb="6" eb="8">
      <t>ホカン</t>
    </rPh>
    <rPh sb="8" eb="9">
      <t>コ</t>
    </rPh>
    <phoneticPr fontId="2"/>
  </si>
  <si>
    <t>学部（2,3,4年）の構想室。合評、展示に対応。1学年105㎡×3学年。　3等分に仕切り</t>
    <phoneticPr fontId="1"/>
  </si>
  <si>
    <t>延床（55,000㎡）の積上げには含まれていない。他との共用を検討。新機構で共用の可能性あり。</t>
    <rPh sb="25" eb="26">
      <t>タ</t>
    </rPh>
    <rPh sb="28" eb="30">
      <t>キョウヨウ</t>
    </rPh>
    <rPh sb="31" eb="33">
      <t>ケントウ</t>
    </rPh>
    <phoneticPr fontId="1"/>
  </si>
  <si>
    <t>　京都市立芸術大学  諸元表</t>
    <rPh sb="1" eb="3">
      <t>キョウト</t>
    </rPh>
    <rPh sb="3" eb="5">
      <t>イチリツ</t>
    </rPh>
    <rPh sb="5" eb="7">
      <t>ゲイジュツ</t>
    </rPh>
    <rPh sb="7" eb="9">
      <t>ダイガク</t>
    </rPh>
    <rPh sb="11" eb="13">
      <t>ショゲン</t>
    </rPh>
    <rPh sb="13" eb="14">
      <t>ヒョウ</t>
    </rPh>
    <phoneticPr fontId="1"/>
  </si>
  <si>
    <r>
      <rPr>
        <b/>
        <sz val="12"/>
        <color theme="1"/>
        <rFont val="ＭＳ 明朝"/>
        <family val="1"/>
        <charset val="128"/>
      </rPr>
      <t>名称</t>
    </r>
    <rPh sb="0" eb="2">
      <t>メイショウ</t>
    </rPh>
    <phoneticPr fontId="1"/>
  </si>
  <si>
    <r>
      <rPr>
        <b/>
        <sz val="12"/>
        <color theme="1"/>
        <rFont val="ＭＳ 明朝"/>
        <family val="1"/>
        <charset val="128"/>
      </rPr>
      <t>ヒアリング</t>
    </r>
    <phoneticPr fontId="1"/>
  </si>
  <si>
    <t>①学生数・人</t>
    <rPh sb="1" eb="4">
      <t>ガクセイスウ</t>
    </rPh>
    <rPh sb="5" eb="6">
      <t>ヒト</t>
    </rPh>
    <phoneticPr fontId="1"/>
  </si>
  <si>
    <t>各専攻ヒアリング後
の行財政局総務課
補正面積
（共用部含まず）</t>
    <rPh sb="0" eb="1">
      <t>カク</t>
    </rPh>
    <rPh sb="1" eb="3">
      <t>センコウ</t>
    </rPh>
    <rPh sb="8" eb="9">
      <t>ゴ</t>
    </rPh>
    <rPh sb="11" eb="12">
      <t>ギョウ</t>
    </rPh>
    <rPh sb="12" eb="14">
      <t>ザイセイ</t>
    </rPh>
    <rPh sb="14" eb="15">
      <t>キョク</t>
    </rPh>
    <rPh sb="15" eb="18">
      <t>ソウムカ</t>
    </rPh>
    <rPh sb="19" eb="21">
      <t>ホセイ</t>
    </rPh>
    <rPh sb="21" eb="23">
      <t>メンセキ</t>
    </rPh>
    <rPh sb="25" eb="27">
      <t>キョウヨウ</t>
    </rPh>
    <rPh sb="27" eb="28">
      <t>ブ</t>
    </rPh>
    <rPh sb="28" eb="29">
      <t>フク</t>
    </rPh>
    <phoneticPr fontId="1"/>
  </si>
  <si>
    <t xml:space="preserve">②占有面積・㎡
</t>
    <rPh sb="1" eb="3">
      <t>センユウ</t>
    </rPh>
    <rPh sb="3" eb="5">
      <t>メンセキ</t>
    </rPh>
    <phoneticPr fontId="1"/>
  </si>
  <si>
    <t>③全体面積・㎡</t>
    <rPh sb="1" eb="3">
      <t>ゼンタイ</t>
    </rPh>
    <rPh sb="3" eb="5">
      <t>メンセキ</t>
    </rPh>
    <phoneticPr fontId="1"/>
  </si>
  <si>
    <r>
      <rPr>
        <b/>
        <sz val="12"/>
        <color theme="1"/>
        <rFont val="ＭＳ 明朝"/>
        <family val="1"/>
        <charset val="128"/>
      </rPr>
      <t>学部</t>
    </r>
    <rPh sb="0" eb="2">
      <t>ガクブ</t>
    </rPh>
    <phoneticPr fontId="1"/>
  </si>
  <si>
    <r>
      <rPr>
        <b/>
        <sz val="12"/>
        <color theme="1"/>
        <rFont val="ＭＳ 明朝"/>
        <family val="1"/>
        <charset val="128"/>
      </rPr>
      <t>学科</t>
    </r>
    <rPh sb="0" eb="2">
      <t>ガッカ</t>
    </rPh>
    <phoneticPr fontId="1"/>
  </si>
  <si>
    <r>
      <rPr>
        <b/>
        <sz val="12"/>
        <color theme="1"/>
        <rFont val="ＭＳ 明朝"/>
        <family val="1"/>
        <charset val="128"/>
      </rPr>
      <t>専攻</t>
    </r>
    <rPh sb="0" eb="2">
      <t>センコウ</t>
    </rPh>
    <phoneticPr fontId="1"/>
  </si>
  <si>
    <r>
      <rPr>
        <b/>
        <sz val="12"/>
        <color theme="1"/>
        <rFont val="ＭＳ 明朝"/>
        <family val="1"/>
        <charset val="128"/>
      </rPr>
      <t>修士</t>
    </r>
    <rPh sb="0" eb="2">
      <t>シュウシ</t>
    </rPh>
    <phoneticPr fontId="1"/>
  </si>
  <si>
    <r>
      <rPr>
        <b/>
        <sz val="12"/>
        <color theme="1"/>
        <rFont val="ＭＳ 明朝"/>
        <family val="1"/>
        <charset val="128"/>
      </rPr>
      <t>研留</t>
    </r>
    <rPh sb="0" eb="1">
      <t>ケン</t>
    </rPh>
    <rPh sb="1" eb="2">
      <t>ドメ</t>
    </rPh>
    <phoneticPr fontId="1"/>
  </si>
  <si>
    <r>
      <rPr>
        <b/>
        <sz val="12"/>
        <color theme="1"/>
        <rFont val="ＭＳ 明朝"/>
        <family val="1"/>
        <charset val="128"/>
      </rPr>
      <t>博士</t>
    </r>
    <rPh sb="0" eb="2">
      <t>ハクシ</t>
    </rPh>
    <phoneticPr fontId="1"/>
  </si>
  <si>
    <r>
      <rPr>
        <b/>
        <sz val="12"/>
        <color theme="1"/>
        <rFont val="ＭＳ 明朝"/>
        <family val="1"/>
        <charset val="128"/>
      </rPr>
      <t>計</t>
    </r>
    <rPh sb="0" eb="1">
      <t>ケイ</t>
    </rPh>
    <phoneticPr fontId="1"/>
  </si>
  <si>
    <t>共用比</t>
    <rPh sb="0" eb="2">
      <t>キョウヨウ</t>
    </rPh>
    <rPh sb="2" eb="3">
      <t>ヒ</t>
    </rPh>
    <phoneticPr fontId="1"/>
  </si>
  <si>
    <t>美術学部</t>
    <rPh sb="0" eb="2">
      <t>ビジュツ</t>
    </rPh>
    <rPh sb="2" eb="4">
      <t>ガクブ</t>
    </rPh>
    <phoneticPr fontId="1"/>
  </si>
  <si>
    <t>美術科</t>
    <rPh sb="0" eb="2">
      <t>ビジュツ</t>
    </rPh>
    <rPh sb="2" eb="3">
      <t>カ</t>
    </rPh>
    <phoneticPr fontId="1"/>
  </si>
  <si>
    <r>
      <rPr>
        <b/>
        <sz val="12"/>
        <color theme="1"/>
        <rFont val="ＭＳ 明朝"/>
        <family val="1"/>
        <charset val="128"/>
      </rPr>
      <t>日本画</t>
    </r>
    <rPh sb="0" eb="3">
      <t>ニホンガ</t>
    </rPh>
    <phoneticPr fontId="1"/>
  </si>
  <si>
    <r>
      <rPr>
        <b/>
        <sz val="12"/>
        <color theme="1"/>
        <rFont val="ＭＳ 明朝"/>
        <family val="1"/>
        <charset val="128"/>
      </rPr>
      <t>油画</t>
    </r>
    <rPh sb="0" eb="1">
      <t>ユ</t>
    </rPh>
    <rPh sb="1" eb="2">
      <t>ガ</t>
    </rPh>
    <phoneticPr fontId="1"/>
  </si>
  <si>
    <r>
      <rPr>
        <b/>
        <sz val="12"/>
        <color theme="1"/>
        <rFont val="ＭＳ 明朝"/>
        <family val="1"/>
        <charset val="128"/>
      </rPr>
      <t>■</t>
    </r>
    <phoneticPr fontId="1"/>
  </si>
  <si>
    <t>6/30</t>
    <phoneticPr fontId="1"/>
  </si>
  <si>
    <r>
      <rPr>
        <b/>
        <sz val="12"/>
        <color theme="1"/>
        <rFont val="ＭＳ 明朝"/>
        <family val="1"/>
        <charset val="128"/>
      </rPr>
      <t>彫刻</t>
    </r>
    <rPh sb="0" eb="2">
      <t>チョウコク</t>
    </rPh>
    <phoneticPr fontId="1"/>
  </si>
  <si>
    <t>7/1</t>
    <phoneticPr fontId="1"/>
  </si>
  <si>
    <r>
      <rPr>
        <b/>
        <sz val="12"/>
        <color theme="1"/>
        <rFont val="ＭＳ 明朝"/>
        <family val="1"/>
        <charset val="128"/>
      </rPr>
      <t>版画</t>
    </r>
    <rPh sb="0" eb="2">
      <t>ハンガ</t>
    </rPh>
    <phoneticPr fontId="1"/>
  </si>
  <si>
    <t>7/7</t>
    <phoneticPr fontId="1"/>
  </si>
  <si>
    <r>
      <rPr>
        <b/>
        <sz val="12"/>
        <color theme="1"/>
        <rFont val="ＭＳ 明朝"/>
        <family val="1"/>
        <charset val="128"/>
      </rPr>
      <t>構想設計</t>
    </r>
    <rPh sb="0" eb="2">
      <t>コウソウ</t>
    </rPh>
    <rPh sb="2" eb="4">
      <t>セッケイ</t>
    </rPh>
    <phoneticPr fontId="1"/>
  </si>
  <si>
    <r>
      <rPr>
        <b/>
        <sz val="12"/>
        <color theme="1"/>
        <rFont val="ＭＳ 明朝"/>
        <family val="1"/>
        <charset val="128"/>
      </rPr>
      <t>デザイン科</t>
    </r>
    <rPh sb="4" eb="5">
      <t>カ</t>
    </rPh>
    <phoneticPr fontId="1"/>
  </si>
  <si>
    <r>
      <rPr>
        <b/>
        <sz val="12"/>
        <color theme="1"/>
        <rFont val="ＭＳ 明朝"/>
        <family val="1"/>
        <charset val="128"/>
      </rPr>
      <t>ﾋﾞｼﾞｭｱﾙ・ﾃﾞｻﾞｲﾝ</t>
    </r>
    <phoneticPr fontId="1"/>
  </si>
  <si>
    <r>
      <rPr>
        <b/>
        <sz val="12"/>
        <color theme="1"/>
        <rFont val="ＭＳ 明朝"/>
        <family val="1"/>
        <charset val="128"/>
      </rPr>
      <t>■</t>
    </r>
    <phoneticPr fontId="1"/>
  </si>
  <si>
    <t>7/1</t>
    <phoneticPr fontId="1"/>
  </si>
  <si>
    <r>
      <rPr>
        <b/>
        <sz val="12"/>
        <color theme="1"/>
        <rFont val="ＭＳ 明朝"/>
        <family val="1"/>
        <charset val="128"/>
      </rPr>
      <t>環境ﾃﾞｻﾞｲﾝ</t>
    </r>
    <rPh sb="0" eb="2">
      <t>カンキョウ</t>
    </rPh>
    <phoneticPr fontId="1"/>
  </si>
  <si>
    <r>
      <rPr>
        <b/>
        <sz val="12"/>
        <color theme="1"/>
        <rFont val="ＭＳ 明朝"/>
        <family val="1"/>
        <charset val="128"/>
      </rPr>
      <t>■</t>
    </r>
    <phoneticPr fontId="1"/>
  </si>
  <si>
    <t>6/24</t>
    <phoneticPr fontId="1"/>
  </si>
  <si>
    <r>
      <rPr>
        <sz val="9"/>
        <rFont val="ＭＳ 明朝"/>
        <family val="1"/>
        <charset val="128"/>
      </rPr>
      <t>上記に含む</t>
    </r>
    <rPh sb="0" eb="2">
      <t>ジョウキ</t>
    </rPh>
    <rPh sb="3" eb="4">
      <t>フク</t>
    </rPh>
    <phoneticPr fontId="1"/>
  </si>
  <si>
    <t>上記に含む</t>
    <rPh sb="0" eb="2">
      <t>ジョウキ</t>
    </rPh>
    <rPh sb="3" eb="4">
      <t>フク</t>
    </rPh>
    <phoneticPr fontId="1"/>
  </si>
  <si>
    <r>
      <rPr>
        <b/>
        <sz val="12"/>
        <color theme="1"/>
        <rFont val="ＭＳ 明朝"/>
        <family val="1"/>
        <charset val="128"/>
      </rPr>
      <t>ﾌﾟﾛﾀﾞｸﾄ・ﾃﾞｻﾞｲﾝ</t>
    </r>
    <phoneticPr fontId="1"/>
  </si>
  <si>
    <t>6/24</t>
    <phoneticPr fontId="1"/>
  </si>
  <si>
    <r>
      <rPr>
        <b/>
        <sz val="12"/>
        <color theme="1"/>
        <rFont val="ＭＳ 明朝"/>
        <family val="1"/>
        <charset val="128"/>
      </rPr>
      <t>基礎（</t>
    </r>
    <r>
      <rPr>
        <b/>
        <sz val="12"/>
        <color theme="1"/>
        <rFont val="Arial Narrow"/>
        <family val="2"/>
      </rPr>
      <t>1,2</t>
    </r>
    <r>
      <rPr>
        <b/>
        <sz val="12"/>
        <color theme="1"/>
        <rFont val="ＭＳ 明朝"/>
        <family val="1"/>
        <charset val="128"/>
      </rPr>
      <t>回生）</t>
    </r>
    <rPh sb="0" eb="2">
      <t>キソ</t>
    </rPh>
    <rPh sb="6" eb="7">
      <t>カイ</t>
    </rPh>
    <rPh sb="7" eb="8">
      <t>セイ</t>
    </rPh>
    <phoneticPr fontId="1"/>
  </si>
  <si>
    <r>
      <rPr>
        <b/>
        <sz val="12"/>
        <color theme="1"/>
        <rFont val="ＭＳ 明朝"/>
        <family val="1"/>
        <charset val="128"/>
      </rPr>
      <t>工芸科</t>
    </r>
    <rPh sb="0" eb="2">
      <t>コウゲイ</t>
    </rPh>
    <rPh sb="2" eb="3">
      <t>カ</t>
    </rPh>
    <phoneticPr fontId="1"/>
  </si>
  <si>
    <r>
      <rPr>
        <b/>
        <sz val="12"/>
        <color theme="1"/>
        <rFont val="ＭＳ 明朝"/>
        <family val="1"/>
        <charset val="128"/>
      </rPr>
      <t>陶磁器</t>
    </r>
    <rPh sb="0" eb="3">
      <t>トウジキ</t>
    </rPh>
    <phoneticPr fontId="1"/>
  </si>
  <si>
    <t>7/9</t>
    <phoneticPr fontId="1"/>
  </si>
  <si>
    <r>
      <rPr>
        <b/>
        <sz val="12"/>
        <color theme="1"/>
        <rFont val="ＭＳ 明朝"/>
        <family val="1"/>
        <charset val="128"/>
      </rPr>
      <t>漆工</t>
    </r>
    <rPh sb="0" eb="1">
      <t>ウルシ</t>
    </rPh>
    <rPh sb="1" eb="2">
      <t>コウ</t>
    </rPh>
    <phoneticPr fontId="1"/>
  </si>
  <si>
    <r>
      <rPr>
        <b/>
        <sz val="12"/>
        <color theme="1"/>
        <rFont val="ＭＳ 明朝"/>
        <family val="1"/>
        <charset val="128"/>
      </rPr>
      <t>染織</t>
    </r>
    <rPh sb="0" eb="2">
      <t>センショク</t>
    </rPh>
    <phoneticPr fontId="1"/>
  </si>
  <si>
    <r>
      <rPr>
        <b/>
        <sz val="12"/>
        <color theme="1"/>
        <rFont val="ＭＳ 明朝"/>
        <family val="1"/>
        <charset val="128"/>
      </rPr>
      <t>基礎（</t>
    </r>
    <r>
      <rPr>
        <b/>
        <sz val="12"/>
        <color theme="1"/>
        <rFont val="Arial Narrow"/>
        <family val="2"/>
      </rPr>
      <t>1</t>
    </r>
    <r>
      <rPr>
        <b/>
        <sz val="12"/>
        <color theme="1"/>
        <rFont val="ＭＳ 明朝"/>
        <family val="1"/>
        <charset val="128"/>
      </rPr>
      <t>回生）</t>
    </r>
    <rPh sb="0" eb="2">
      <t>キソ</t>
    </rPh>
    <rPh sb="4" eb="5">
      <t>カイ</t>
    </rPh>
    <rPh sb="5" eb="6">
      <t>セイ</t>
    </rPh>
    <phoneticPr fontId="1"/>
  </si>
  <si>
    <r>
      <rPr>
        <b/>
        <sz val="12"/>
        <color theme="1"/>
        <rFont val="ＭＳ 明朝"/>
        <family val="1"/>
        <charset val="128"/>
      </rPr>
      <t>総合芸術学科</t>
    </r>
    <rPh sb="0" eb="2">
      <t>ソウゴウ</t>
    </rPh>
    <rPh sb="2" eb="4">
      <t>ゲイジュツ</t>
    </rPh>
    <rPh sb="4" eb="6">
      <t>ガッカ</t>
    </rPh>
    <phoneticPr fontId="1"/>
  </si>
  <si>
    <r>
      <rPr>
        <b/>
        <sz val="12"/>
        <color theme="1"/>
        <rFont val="ＭＳ 明朝"/>
        <family val="1"/>
        <charset val="128"/>
      </rPr>
      <t>総合芸術学</t>
    </r>
    <rPh sb="0" eb="2">
      <t>ソウゴウ</t>
    </rPh>
    <rPh sb="2" eb="4">
      <t>ゲイジュツ</t>
    </rPh>
    <rPh sb="4" eb="5">
      <t>ガク</t>
    </rPh>
    <phoneticPr fontId="1"/>
  </si>
  <si>
    <t>7/8</t>
    <phoneticPr fontId="1"/>
  </si>
  <si>
    <r>
      <rPr>
        <b/>
        <sz val="12"/>
        <color theme="1"/>
        <rFont val="ＭＳ 明朝"/>
        <family val="1"/>
        <charset val="128"/>
      </rPr>
      <t>（大学院のみ）</t>
    </r>
    <rPh sb="1" eb="4">
      <t>ダイガクイン</t>
    </rPh>
    <phoneticPr fontId="1"/>
  </si>
  <si>
    <r>
      <rPr>
        <b/>
        <sz val="12"/>
        <color theme="1"/>
        <rFont val="ＭＳ 明朝"/>
        <family val="1"/>
        <charset val="128"/>
      </rPr>
      <t>美術研究科</t>
    </r>
    <rPh sb="0" eb="2">
      <t>ビジュツ</t>
    </rPh>
    <rPh sb="2" eb="4">
      <t>ケンキュウ</t>
    </rPh>
    <rPh sb="4" eb="5">
      <t>カ</t>
    </rPh>
    <phoneticPr fontId="1"/>
  </si>
  <si>
    <r>
      <rPr>
        <b/>
        <sz val="12"/>
        <color theme="1"/>
        <rFont val="ＭＳ 明朝"/>
        <family val="1"/>
        <charset val="128"/>
      </rPr>
      <t>保存修復</t>
    </r>
    <rPh sb="0" eb="2">
      <t>ホゾン</t>
    </rPh>
    <rPh sb="2" eb="4">
      <t>シュウフク</t>
    </rPh>
    <phoneticPr fontId="1"/>
  </si>
  <si>
    <t>7/2</t>
    <phoneticPr fontId="1"/>
  </si>
  <si>
    <r>
      <rPr>
        <b/>
        <sz val="12"/>
        <color theme="1"/>
        <rFont val="ＭＳ 明朝"/>
        <family val="1"/>
        <charset val="128"/>
      </rPr>
      <t>産業工芸意匠</t>
    </r>
    <rPh sb="0" eb="2">
      <t>サンギョウ</t>
    </rPh>
    <rPh sb="2" eb="4">
      <t>コウゲイ</t>
    </rPh>
    <rPh sb="4" eb="6">
      <t>イショウ</t>
    </rPh>
    <phoneticPr fontId="1"/>
  </si>
  <si>
    <t>VD</t>
    <phoneticPr fontId="1"/>
  </si>
  <si>
    <r>
      <rPr>
        <b/>
        <sz val="12"/>
        <color theme="1"/>
        <rFont val="ＭＳ 明朝"/>
        <family val="1"/>
        <charset val="128"/>
      </rPr>
      <t>総合基礎実技</t>
    </r>
    <rPh sb="0" eb="2">
      <t>ソウゴウ</t>
    </rPh>
    <rPh sb="2" eb="4">
      <t>キソ</t>
    </rPh>
    <rPh sb="4" eb="6">
      <t>ジツギ</t>
    </rPh>
    <phoneticPr fontId="1"/>
  </si>
  <si>
    <t>7/10</t>
    <phoneticPr fontId="1"/>
  </si>
  <si>
    <t>7/10</t>
    <phoneticPr fontId="1"/>
  </si>
  <si>
    <t>学部共用（共通工房）</t>
    <rPh sb="0" eb="2">
      <t>ガクブ</t>
    </rPh>
    <rPh sb="2" eb="4">
      <t>キョウヨウ</t>
    </rPh>
    <rPh sb="5" eb="7">
      <t>キョウツウ</t>
    </rPh>
    <rPh sb="7" eb="9">
      <t>コウボウ</t>
    </rPh>
    <phoneticPr fontId="1"/>
  </si>
  <si>
    <t>美術学部合計</t>
    <rPh sb="0" eb="2">
      <t>ビジュツ</t>
    </rPh>
    <rPh sb="2" eb="4">
      <t>ガクブ</t>
    </rPh>
    <rPh sb="4" eb="6">
      <t>ゴウケイ</t>
    </rPh>
    <phoneticPr fontId="1"/>
  </si>
  <si>
    <t>音楽学部</t>
    <rPh sb="0" eb="2">
      <t>オンガク</t>
    </rPh>
    <rPh sb="2" eb="4">
      <t>ガクブ</t>
    </rPh>
    <phoneticPr fontId="1"/>
  </si>
  <si>
    <t>音楽学科</t>
    <rPh sb="0" eb="2">
      <t>オンガク</t>
    </rPh>
    <rPh sb="2" eb="3">
      <t>ガク</t>
    </rPh>
    <rPh sb="3" eb="4">
      <t>カ</t>
    </rPh>
    <phoneticPr fontId="1"/>
  </si>
  <si>
    <r>
      <rPr>
        <b/>
        <sz val="12"/>
        <color theme="1"/>
        <rFont val="ＭＳ 明朝"/>
        <family val="1"/>
        <charset val="128"/>
      </rPr>
      <t>作曲</t>
    </r>
    <rPh sb="0" eb="2">
      <t>サッキョク</t>
    </rPh>
    <phoneticPr fontId="1"/>
  </si>
  <si>
    <t>7/3</t>
    <phoneticPr fontId="1"/>
  </si>
  <si>
    <r>
      <rPr>
        <b/>
        <sz val="12"/>
        <color theme="1"/>
        <rFont val="ＭＳ 明朝"/>
        <family val="1"/>
        <charset val="128"/>
      </rPr>
      <t>指揮</t>
    </r>
    <rPh sb="0" eb="2">
      <t>シキ</t>
    </rPh>
    <phoneticPr fontId="1"/>
  </si>
  <si>
    <r>
      <rPr>
        <b/>
        <sz val="12"/>
        <color theme="1"/>
        <rFont val="ＭＳ 明朝"/>
        <family val="1"/>
        <charset val="128"/>
      </rPr>
      <t>□</t>
    </r>
    <phoneticPr fontId="1"/>
  </si>
  <si>
    <r>
      <rPr>
        <b/>
        <sz val="12"/>
        <color theme="1"/>
        <rFont val="ＭＳ 明朝"/>
        <family val="1"/>
        <charset val="128"/>
      </rPr>
      <t>□</t>
    </r>
    <phoneticPr fontId="1"/>
  </si>
  <si>
    <r>
      <rPr>
        <b/>
        <sz val="12"/>
        <color theme="1"/>
        <rFont val="ＭＳ 明朝"/>
        <family val="1"/>
        <charset val="128"/>
      </rPr>
      <t>ピアノ</t>
    </r>
    <phoneticPr fontId="1"/>
  </si>
  <si>
    <r>
      <rPr>
        <b/>
        <sz val="12"/>
        <color theme="1"/>
        <rFont val="ＭＳ 明朝"/>
        <family val="1"/>
        <charset val="128"/>
      </rPr>
      <t>■</t>
    </r>
    <phoneticPr fontId="1"/>
  </si>
  <si>
    <t>6/23</t>
    <phoneticPr fontId="1"/>
  </si>
  <si>
    <r>
      <rPr>
        <b/>
        <sz val="12"/>
        <color theme="1"/>
        <rFont val="ＭＳ 明朝"/>
        <family val="1"/>
        <charset val="128"/>
      </rPr>
      <t>弦楽</t>
    </r>
    <rPh sb="0" eb="2">
      <t>ゲンガク</t>
    </rPh>
    <phoneticPr fontId="1"/>
  </si>
  <si>
    <t>7/6</t>
    <phoneticPr fontId="1"/>
  </si>
  <si>
    <r>
      <rPr>
        <b/>
        <sz val="12"/>
        <color theme="1"/>
        <rFont val="ＭＳ 明朝"/>
        <family val="1"/>
        <charset val="128"/>
      </rPr>
      <t>管・打楽</t>
    </r>
    <rPh sb="0" eb="1">
      <t>カン</t>
    </rPh>
    <rPh sb="2" eb="3">
      <t>ダ</t>
    </rPh>
    <rPh sb="3" eb="4">
      <t>ガク</t>
    </rPh>
    <phoneticPr fontId="1"/>
  </si>
  <si>
    <r>
      <rPr>
        <b/>
        <sz val="12"/>
        <color theme="1"/>
        <rFont val="ＭＳ 明朝"/>
        <family val="1"/>
        <charset val="128"/>
      </rPr>
      <t>■</t>
    </r>
    <phoneticPr fontId="1"/>
  </si>
  <si>
    <r>
      <rPr>
        <b/>
        <sz val="12"/>
        <color theme="1"/>
        <rFont val="ＭＳ 明朝"/>
        <family val="1"/>
        <charset val="128"/>
      </rPr>
      <t>声楽</t>
    </r>
    <rPh sb="0" eb="2">
      <t>セイガク</t>
    </rPh>
    <phoneticPr fontId="1"/>
  </si>
  <si>
    <r>
      <rPr>
        <b/>
        <sz val="12"/>
        <color theme="1"/>
        <rFont val="ＭＳ 明朝"/>
        <family val="1"/>
        <charset val="128"/>
      </rPr>
      <t>音楽学</t>
    </r>
    <rPh sb="0" eb="2">
      <t>オンガク</t>
    </rPh>
    <rPh sb="2" eb="3">
      <t>ガク</t>
    </rPh>
    <phoneticPr fontId="1"/>
  </si>
  <si>
    <r>
      <rPr>
        <b/>
        <sz val="12"/>
        <color theme="1"/>
        <rFont val="ＭＳ 明朝"/>
        <family val="1"/>
        <charset val="128"/>
      </rPr>
      <t>日本音楽</t>
    </r>
    <rPh sb="0" eb="2">
      <t>ニホン</t>
    </rPh>
    <rPh sb="2" eb="4">
      <t>オンガク</t>
    </rPh>
    <phoneticPr fontId="1"/>
  </si>
  <si>
    <r>
      <rPr>
        <b/>
        <sz val="12"/>
        <color theme="1"/>
        <rFont val="ＭＳ 明朝"/>
        <family val="1"/>
        <charset val="128"/>
      </rPr>
      <t>学部共用</t>
    </r>
    <rPh sb="0" eb="2">
      <t>ガクブ</t>
    </rPh>
    <rPh sb="2" eb="4">
      <t>キョウヨウ</t>
    </rPh>
    <phoneticPr fontId="1"/>
  </si>
  <si>
    <t>音楽ホール（講堂）</t>
    <rPh sb="0" eb="2">
      <t>オンガク</t>
    </rPh>
    <rPh sb="6" eb="8">
      <t>コウドウ</t>
    </rPh>
    <phoneticPr fontId="1"/>
  </si>
  <si>
    <t>音楽学部合計</t>
    <rPh sb="0" eb="2">
      <t>オンガク</t>
    </rPh>
    <rPh sb="2" eb="4">
      <t>ガクブ</t>
    </rPh>
    <rPh sb="4" eb="6">
      <t>ゴウケイ</t>
    </rPh>
    <phoneticPr fontId="1"/>
  </si>
  <si>
    <r>
      <rPr>
        <b/>
        <sz val="16"/>
        <color theme="1"/>
        <rFont val="ＭＳ 明朝"/>
        <family val="1"/>
        <charset val="128"/>
      </rPr>
      <t>共通教育</t>
    </r>
    <rPh sb="0" eb="2">
      <t>キョウツウ</t>
    </rPh>
    <rPh sb="2" eb="4">
      <t>キョウイク</t>
    </rPh>
    <phoneticPr fontId="1"/>
  </si>
  <si>
    <r>
      <rPr>
        <b/>
        <sz val="12"/>
        <color theme="1"/>
        <rFont val="ＭＳ 明朝"/>
        <family val="1"/>
        <charset val="128"/>
      </rPr>
      <t>学科共通</t>
    </r>
    <rPh sb="0" eb="2">
      <t>ガッカ</t>
    </rPh>
    <rPh sb="2" eb="4">
      <t>キョウツウ</t>
    </rPh>
    <phoneticPr fontId="1"/>
  </si>
  <si>
    <r>
      <rPr>
        <b/>
        <sz val="12"/>
        <color theme="1"/>
        <rFont val="ＭＳ 明朝"/>
        <family val="1"/>
        <charset val="128"/>
      </rPr>
      <t>□</t>
    </r>
    <phoneticPr fontId="1"/>
  </si>
  <si>
    <t>日本伝統音楽研究センター</t>
    <rPh sb="0" eb="2">
      <t>ニホン</t>
    </rPh>
    <rPh sb="2" eb="4">
      <t>デントウ</t>
    </rPh>
    <rPh sb="4" eb="6">
      <t>オンガク</t>
    </rPh>
    <rPh sb="6" eb="8">
      <t>ケンキュウ</t>
    </rPh>
    <phoneticPr fontId="1"/>
  </si>
  <si>
    <t>7/2</t>
    <phoneticPr fontId="1"/>
  </si>
  <si>
    <r>
      <rPr>
        <b/>
        <sz val="16"/>
        <color theme="1"/>
        <rFont val="ＭＳ 明朝"/>
        <family val="1"/>
        <charset val="128"/>
      </rPr>
      <t>芸術資源研究センター</t>
    </r>
    <rPh sb="0" eb="2">
      <t>ゲイジュツ</t>
    </rPh>
    <rPh sb="2" eb="4">
      <t>シゲン</t>
    </rPh>
    <rPh sb="4" eb="6">
      <t>ケンキュウ</t>
    </rPh>
    <phoneticPr fontId="1"/>
  </si>
  <si>
    <r>
      <rPr>
        <b/>
        <sz val="12"/>
        <color theme="1"/>
        <rFont val="ＭＳ 明朝"/>
        <family val="1"/>
        <charset val="128"/>
      </rPr>
      <t>□</t>
    </r>
    <phoneticPr fontId="1"/>
  </si>
  <si>
    <t>7/10</t>
    <phoneticPr fontId="1"/>
  </si>
  <si>
    <r>
      <rPr>
        <b/>
        <sz val="16"/>
        <color theme="1"/>
        <rFont val="ＭＳ 明朝"/>
        <family val="1"/>
        <charset val="128"/>
      </rPr>
      <t>事務局</t>
    </r>
    <rPh sb="0" eb="3">
      <t>ジムキョク</t>
    </rPh>
    <phoneticPr fontId="1"/>
  </si>
  <si>
    <r>
      <rPr>
        <b/>
        <sz val="12"/>
        <color theme="1"/>
        <rFont val="ＭＳ 明朝"/>
        <family val="1"/>
        <charset val="128"/>
      </rPr>
      <t>事務・会議室等</t>
    </r>
    <rPh sb="0" eb="2">
      <t>ジム</t>
    </rPh>
    <rPh sb="3" eb="5">
      <t>カイギ</t>
    </rPh>
    <rPh sb="5" eb="6">
      <t>シツ</t>
    </rPh>
    <rPh sb="6" eb="7">
      <t>ナド</t>
    </rPh>
    <phoneticPr fontId="1"/>
  </si>
  <si>
    <r>
      <rPr>
        <b/>
        <sz val="12"/>
        <color theme="1"/>
        <rFont val="ＭＳ 明朝"/>
        <family val="1"/>
        <charset val="128"/>
      </rPr>
      <t>共通講義室等</t>
    </r>
    <rPh sb="0" eb="2">
      <t>キョウツウ</t>
    </rPh>
    <rPh sb="2" eb="5">
      <t>コウギシツ</t>
    </rPh>
    <rPh sb="5" eb="6">
      <t>ナド</t>
    </rPh>
    <phoneticPr fontId="1"/>
  </si>
  <si>
    <t>芸術資料館・附属図書館</t>
    <rPh sb="0" eb="2">
      <t>ゲイジュツ</t>
    </rPh>
    <rPh sb="2" eb="4">
      <t>シリョウ</t>
    </rPh>
    <rPh sb="4" eb="5">
      <t>カン</t>
    </rPh>
    <rPh sb="6" eb="8">
      <t>フゾク</t>
    </rPh>
    <rPh sb="8" eb="10">
      <t>トショ</t>
    </rPh>
    <rPh sb="10" eb="11">
      <t>カン</t>
    </rPh>
    <phoneticPr fontId="1"/>
  </si>
  <si>
    <r>
      <rPr>
        <b/>
        <sz val="12"/>
        <color theme="1"/>
        <rFont val="ＭＳ 明朝"/>
        <family val="1"/>
        <charset val="128"/>
      </rPr>
      <t>■</t>
    </r>
    <phoneticPr fontId="1"/>
  </si>
  <si>
    <t>　大学会館・＠KUCA</t>
    <rPh sb="1" eb="3">
      <t>ダイガク</t>
    </rPh>
    <rPh sb="3" eb="5">
      <t>カイカン</t>
    </rPh>
    <phoneticPr fontId="1"/>
  </si>
  <si>
    <r>
      <t>terrace</t>
    </r>
    <r>
      <rPr>
        <b/>
        <sz val="12"/>
        <color theme="1"/>
        <rFont val="ＭＳ Ｐゴシック"/>
        <family val="3"/>
        <charset val="128"/>
      </rPr>
      <t>＃０／COM-PATH</t>
    </r>
    <phoneticPr fontId="1"/>
  </si>
  <si>
    <t>共通合計</t>
    <rPh sb="0" eb="2">
      <t>キョウツウ</t>
    </rPh>
    <rPh sb="2" eb="4">
      <t>ゴウケイ</t>
    </rPh>
    <phoneticPr fontId="1"/>
  </si>
  <si>
    <r>
      <rPr>
        <b/>
        <sz val="16"/>
        <color theme="1"/>
        <rFont val="ＭＳ 明朝"/>
        <family val="1"/>
        <charset val="128"/>
      </rPr>
      <t>総計</t>
    </r>
    <rPh sb="0" eb="2">
      <t>ソウケイ</t>
    </rPh>
    <phoneticPr fontId="1"/>
  </si>
  <si>
    <t>※学部には大学院研究科を含む。</t>
    <rPh sb="1" eb="3">
      <t>ガクブ</t>
    </rPh>
    <rPh sb="5" eb="8">
      <t>ダイガクイン</t>
    </rPh>
    <rPh sb="8" eb="11">
      <t>ケンキュウカ</t>
    </rPh>
    <rPh sb="12" eb="13">
      <t>フク</t>
    </rPh>
    <phoneticPr fontId="1"/>
  </si>
  <si>
    <t>＠KCUA</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</si>
</sst>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_);[Red]\(#,##0\)"/>
    <numFmt numFmtId="178" formatCode="0.0_);[Red]\(0.0\)"/>
    <numFmt numFmtId="179" formatCode="0_ "/>
    <numFmt numFmtId="180" formatCode="0.00_);[Red]\(0.00\)"/>
  </numFmts>
  <fonts count="33">
    <font>
      <sz val="11"/>
      <color theme="1"/>
      <name val="ＭＳ Ｐゴシック"/>
      <family val="2"/>
      <charset val="128"/>
      <scheme val="minor"/>
    </font>
    <font>
      <sz val="6"/>
      <name val="ＭＳ Ｐゴシック"/>
      <family val="2"/>
      <charset val="128"/>
      <scheme val="minor"/>
    </font>
    <font>
      <sz val="6"/>
      <name val="ＤＦ平成明朝体W3"/>
      <family val="2"/>
      <charset val="128"/>
    </font>
    <font>
      <b/>
      <sz val="10"/>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7"/>
      <color theme="0"/>
      <name val="ＭＳ Ｐゴシック"/>
      <family val="3"/>
      <charset val="128"/>
      <scheme val="minor"/>
    </font>
    <font>
      <sz val="7"/>
      <name val="ＭＳ Ｐゴシック"/>
      <family val="3"/>
      <charset val="128"/>
    </font>
    <font>
      <sz val="7"/>
      <color theme="1"/>
      <name val="ＭＳ Ｐゴシック"/>
      <family val="3"/>
      <charset val="128"/>
    </font>
    <font>
      <sz val="11"/>
      <color theme="1"/>
      <name val="ＭＳ Ｐゴシック"/>
      <family val="2"/>
      <charset val="128"/>
      <scheme val="minor"/>
    </font>
    <font>
      <sz val="9"/>
      <color theme="1"/>
      <name val="Arial Narrow"/>
      <family val="2"/>
    </font>
    <font>
      <sz val="12"/>
      <color theme="1"/>
      <name val="Arial Narrow"/>
      <family val="2"/>
    </font>
    <font>
      <b/>
      <sz val="20"/>
      <color theme="1"/>
      <name val="ＭＳ ゴシック"/>
      <family val="3"/>
      <charset val="128"/>
    </font>
    <font>
      <b/>
      <sz val="20"/>
      <color theme="1"/>
      <name val="ＭＳ 明朝"/>
      <family val="1"/>
      <charset val="128"/>
    </font>
    <font>
      <b/>
      <sz val="12"/>
      <color theme="1"/>
      <name val="ＭＳ 明朝"/>
      <family val="1"/>
      <charset val="128"/>
    </font>
    <font>
      <b/>
      <sz val="12"/>
      <color theme="1"/>
      <name val="Arial Narrow"/>
      <family val="2"/>
    </font>
    <font>
      <sz val="9"/>
      <color theme="1"/>
      <name val="ＭＳ 明朝"/>
      <family val="1"/>
      <charset val="128"/>
    </font>
    <font>
      <b/>
      <sz val="16"/>
      <color rgb="FFFF0000"/>
      <name val="Arial Narrow"/>
      <family val="2"/>
    </font>
    <font>
      <b/>
      <sz val="16"/>
      <color theme="1"/>
      <name val="ＭＳ 明朝"/>
      <family val="1"/>
      <charset val="128"/>
    </font>
    <font>
      <sz val="12"/>
      <name val="Arial Narrow"/>
      <family val="2"/>
    </font>
    <font>
      <sz val="11"/>
      <color theme="1"/>
      <name val="Arial Narrow"/>
      <family val="2"/>
    </font>
    <font>
      <sz val="9"/>
      <color rgb="FFFF0000"/>
      <name val="Arial Narrow"/>
      <family val="2"/>
    </font>
    <font>
      <sz val="11"/>
      <color rgb="FFFF0000"/>
      <name val="Arial Narrow"/>
      <family val="2"/>
    </font>
    <font>
      <sz val="9"/>
      <name val="Arial Narrow"/>
      <family val="2"/>
    </font>
    <font>
      <sz val="9"/>
      <name val="ＭＳ 明朝"/>
      <family val="1"/>
      <charset val="128"/>
    </font>
    <font>
      <sz val="12"/>
      <color theme="1" tint="0.499984740745262"/>
      <name val="Arial Narrow"/>
      <family val="2"/>
    </font>
    <font>
      <sz val="16"/>
      <color theme="1"/>
      <name val="Arial Narrow"/>
      <family val="2"/>
    </font>
    <font>
      <b/>
      <sz val="16"/>
      <color theme="1"/>
      <name val="Arial Narrow"/>
      <family val="2"/>
    </font>
    <font>
      <b/>
      <sz val="12"/>
      <name val="Arial Narrow"/>
      <family val="2"/>
    </font>
    <font>
      <b/>
      <sz val="16"/>
      <name val="Arial Narrow"/>
      <family val="2"/>
    </font>
    <font>
      <b/>
      <sz val="16"/>
      <color theme="1"/>
      <name val="ＭＳ Ｐ明朝"/>
      <family val="1"/>
      <charset val="128"/>
    </font>
    <font>
      <b/>
      <sz val="12"/>
      <color theme="1"/>
      <name val="ＭＳ Ｐゴシック"/>
      <family val="3"/>
      <charset val="128"/>
    </font>
    <font>
      <sz val="14"/>
      <color theme="1"/>
      <name val="ＭＳ 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gray0625"/>
    </fill>
    <fill>
      <patternFill patternType="solid">
        <fgColor rgb="FFC6E0B4"/>
        <bgColor indexed="64"/>
      </patternFill>
    </fill>
    <fill>
      <patternFill patternType="solid">
        <fgColor indexed="65"/>
        <bgColor indexed="64"/>
      </patternFill>
    </fill>
    <fill>
      <patternFill patternType="solid">
        <fgColor theme="9" tint="0.59999389629810485"/>
        <bgColor indexed="64"/>
      </patternFill>
    </fill>
    <fill>
      <patternFill patternType="gray125">
        <bgColor rgb="FFC6E0B4"/>
      </patternFill>
    </fill>
    <fill>
      <patternFill patternType="solid">
        <fgColor theme="5" tint="0.79998168889431442"/>
        <bgColor indexed="64"/>
      </patternFill>
    </fill>
    <fill>
      <patternFill patternType="solid">
        <fgColor theme="5" tint="0.59999389629810485"/>
        <bgColor indexed="64"/>
      </patternFill>
    </fill>
    <fill>
      <patternFill patternType="gray125">
        <bgColor theme="5" tint="0.59999389629810485"/>
      </patternFill>
    </fill>
    <fill>
      <patternFill patternType="solid">
        <fgColor theme="7" tint="0.79998168889431442"/>
        <bgColor indexed="64"/>
      </patternFill>
    </fill>
    <fill>
      <patternFill patternType="gray125">
        <bgColor theme="7" tint="0.79998168889431442"/>
      </patternFill>
    </fill>
  </fills>
  <borders count="10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right/>
      <top style="hair">
        <color indexed="64"/>
      </top>
      <bottom/>
      <diagonal/>
    </border>
    <border>
      <left style="thin">
        <color indexed="64"/>
      </left>
      <right style="hair">
        <color auto="1"/>
      </right>
      <top style="thin">
        <color indexed="64"/>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auto="1"/>
      </right>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thin">
        <color indexed="64"/>
      </bottom>
      <diagonal/>
    </border>
    <border diagonalUp="1">
      <left style="thin">
        <color indexed="64"/>
      </left>
      <right style="thin">
        <color indexed="64"/>
      </right>
      <top style="hair">
        <color auto="1"/>
      </top>
      <bottom style="hair">
        <color auto="1"/>
      </bottom>
      <diagonal style="hair">
        <color indexed="64"/>
      </diagonal>
    </border>
    <border diagonalUp="1">
      <left style="thin">
        <color indexed="64"/>
      </left>
      <right style="hair">
        <color auto="1"/>
      </right>
      <top style="hair">
        <color auto="1"/>
      </top>
      <bottom style="hair">
        <color auto="1"/>
      </bottom>
      <diagonal style="hair">
        <color indexed="64"/>
      </diagonal>
    </border>
    <border diagonalUp="1">
      <left style="hair">
        <color auto="1"/>
      </left>
      <right style="hair">
        <color auto="1"/>
      </right>
      <top style="hair">
        <color auto="1"/>
      </top>
      <bottom style="hair">
        <color auto="1"/>
      </bottom>
      <diagonal style="hair">
        <color auto="1"/>
      </diagonal>
    </border>
    <border diagonalUp="1">
      <left style="thin">
        <color indexed="64"/>
      </left>
      <right style="hair">
        <color auto="1"/>
      </right>
      <top style="thin">
        <color indexed="64"/>
      </top>
      <bottom style="thin">
        <color indexed="64"/>
      </bottom>
      <diagonal style="hair">
        <color indexed="64"/>
      </diagonal>
    </border>
    <border diagonalUp="1">
      <left style="hair">
        <color auto="1"/>
      </left>
      <right style="hair">
        <color auto="1"/>
      </right>
      <top style="thin">
        <color indexed="64"/>
      </top>
      <bottom style="thin">
        <color indexed="64"/>
      </bottom>
      <diagonal style="hair">
        <color indexed="64"/>
      </diagonal>
    </border>
    <border diagonalUp="1">
      <left style="hair">
        <color auto="1"/>
      </left>
      <right style="thin">
        <color indexed="64"/>
      </right>
      <top style="thin">
        <color indexed="64"/>
      </top>
      <bottom style="thin">
        <color indexed="64"/>
      </bottom>
      <diagonal style="hair">
        <color indexed="64"/>
      </diagonal>
    </border>
    <border>
      <left style="hair">
        <color auto="1"/>
      </left>
      <right style="thin">
        <color indexed="64"/>
      </right>
      <top/>
      <bottom/>
      <diagonal/>
    </border>
    <border diagonalUp="1">
      <left style="thin">
        <color indexed="64"/>
      </left>
      <right style="hair">
        <color auto="1"/>
      </right>
      <top/>
      <bottom/>
      <diagonal style="hair">
        <color indexed="64"/>
      </diagonal>
    </border>
    <border diagonalUp="1">
      <left style="hair">
        <color auto="1"/>
      </left>
      <right style="hair">
        <color auto="1"/>
      </right>
      <top/>
      <bottom/>
      <diagonal style="hair">
        <color indexed="64"/>
      </diagonal>
    </border>
    <border diagonalUp="1">
      <left style="hair">
        <color auto="1"/>
      </left>
      <right style="thin">
        <color indexed="64"/>
      </right>
      <top/>
      <bottom/>
      <diagonal style="hair">
        <color indexed="64"/>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thin">
        <color indexed="64"/>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thin">
        <color indexed="64"/>
      </right>
      <top style="thin">
        <color indexed="64"/>
      </top>
      <bottom/>
      <diagonal/>
    </border>
    <border diagonalUp="1">
      <left style="thin">
        <color indexed="64"/>
      </left>
      <right style="hair">
        <color auto="1"/>
      </right>
      <top style="thin">
        <color indexed="64"/>
      </top>
      <bottom/>
      <diagonal style="hair">
        <color indexed="64"/>
      </diagonal>
    </border>
    <border diagonalUp="1">
      <left style="hair">
        <color auto="1"/>
      </left>
      <right style="hair">
        <color auto="1"/>
      </right>
      <top style="thin">
        <color indexed="64"/>
      </top>
      <bottom/>
      <diagonal style="hair">
        <color indexed="64"/>
      </diagonal>
    </border>
    <border diagonalUp="1">
      <left style="hair">
        <color auto="1"/>
      </left>
      <right style="thin">
        <color indexed="64"/>
      </right>
      <top style="thin">
        <color indexed="64"/>
      </top>
      <bottom/>
      <diagonal style="hair">
        <color indexed="64"/>
      </diagonal>
    </border>
    <border diagonalUp="1">
      <left style="thin">
        <color indexed="64"/>
      </left>
      <right style="hair">
        <color auto="1"/>
      </right>
      <top/>
      <bottom style="hair">
        <color auto="1"/>
      </bottom>
      <diagonal style="hair">
        <color indexed="64"/>
      </diagonal>
    </border>
    <border diagonalUp="1">
      <left style="hair">
        <color auto="1"/>
      </left>
      <right style="hair">
        <color auto="1"/>
      </right>
      <top/>
      <bottom style="hair">
        <color auto="1"/>
      </bottom>
      <diagonal style="hair">
        <color indexed="64"/>
      </diagonal>
    </border>
    <border diagonalUp="1">
      <left style="hair">
        <color auto="1"/>
      </left>
      <right style="thin">
        <color indexed="64"/>
      </right>
      <top/>
      <bottom style="hair">
        <color auto="1"/>
      </bottom>
      <diagonal style="hair">
        <color indexed="64"/>
      </diagonal>
    </border>
    <border diagonalUp="1">
      <left style="hair">
        <color auto="1"/>
      </left>
      <right style="thin">
        <color indexed="64"/>
      </right>
      <top style="hair">
        <color auto="1"/>
      </top>
      <bottom style="hair">
        <color auto="1"/>
      </bottom>
      <diagonal style="hair">
        <color indexed="64"/>
      </diagonal>
    </border>
    <border>
      <left style="thin">
        <color indexed="64"/>
      </left>
      <right/>
      <top/>
      <bottom style="medium">
        <color indexed="64"/>
      </bottom>
      <diagonal/>
    </border>
    <border>
      <left/>
      <right style="hair">
        <color auto="1"/>
      </right>
      <top/>
      <bottom style="medium">
        <color indexed="64"/>
      </bottom>
      <diagonal/>
    </border>
    <border>
      <left style="hair">
        <color auto="1"/>
      </left>
      <right style="thin">
        <color indexed="64"/>
      </right>
      <top/>
      <bottom style="medium">
        <color indexed="64"/>
      </bottom>
      <diagonal/>
    </border>
    <border diagonalUp="1">
      <left style="thin">
        <color indexed="64"/>
      </left>
      <right style="hair">
        <color auto="1"/>
      </right>
      <top style="hair">
        <color auto="1"/>
      </top>
      <bottom/>
      <diagonal style="hair">
        <color indexed="64"/>
      </diagonal>
    </border>
    <border diagonalUp="1">
      <left style="hair">
        <color auto="1"/>
      </left>
      <right style="hair">
        <color auto="1"/>
      </right>
      <top style="hair">
        <color auto="1"/>
      </top>
      <bottom/>
      <diagonal style="hair">
        <color indexed="64"/>
      </diagonal>
    </border>
    <border diagonalUp="1">
      <left style="hair">
        <color auto="1"/>
      </left>
      <right style="thin">
        <color indexed="64"/>
      </right>
      <top style="hair">
        <color auto="1"/>
      </top>
      <bottom/>
      <diagonal style="hair">
        <color indexed="64"/>
      </diagonal>
    </border>
    <border>
      <left/>
      <right style="thin">
        <color indexed="64"/>
      </right>
      <top style="hair">
        <color auto="1"/>
      </top>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hair">
        <color auto="1"/>
      </right>
      <top style="medium">
        <color indexed="64"/>
      </top>
      <bottom style="medium">
        <color indexed="64"/>
      </bottom>
      <diagonal style="hair">
        <color indexed="64"/>
      </diagonal>
    </border>
    <border diagonalUp="1">
      <left style="hair">
        <color auto="1"/>
      </left>
      <right style="hair">
        <color auto="1"/>
      </right>
      <top style="medium">
        <color indexed="64"/>
      </top>
      <bottom style="medium">
        <color indexed="64"/>
      </bottom>
      <diagonal style="hair">
        <color indexed="64"/>
      </diagonal>
    </border>
    <border diagonalUp="1">
      <left style="hair">
        <color auto="1"/>
      </left>
      <right style="thin">
        <color indexed="64"/>
      </right>
      <top style="medium">
        <color indexed="64"/>
      </top>
      <bottom style="medium">
        <color indexed="64"/>
      </bottom>
      <diagonal style="hair">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97">
    <xf numFmtId="0" fontId="0" fillId="0" borderId="0" xfId="0">
      <alignment vertical="center"/>
    </xf>
    <xf numFmtId="0" fontId="5" fillId="0" borderId="9" xfId="0" applyFont="1" applyBorder="1" applyAlignment="1">
      <alignment horizontal="center" vertical="center"/>
    </xf>
    <xf numFmtId="0" fontId="5" fillId="0" borderId="9" xfId="0" applyFont="1" applyBorder="1" applyAlignment="1">
      <alignment horizontal="right" vertical="center"/>
    </xf>
    <xf numFmtId="0" fontId="5" fillId="0" borderId="1" xfId="0" applyFont="1" applyBorder="1">
      <alignment vertical="center"/>
    </xf>
    <xf numFmtId="0" fontId="5" fillId="0" borderId="0" xfId="0" applyFont="1">
      <alignment vertical="center"/>
    </xf>
    <xf numFmtId="0" fontId="5" fillId="0" borderId="10" xfId="0" applyFont="1" applyBorder="1" applyAlignment="1">
      <alignment horizontal="center" vertical="center"/>
    </xf>
    <xf numFmtId="0" fontId="5" fillId="0" borderId="10" xfId="0" applyFont="1" applyBorder="1" applyAlignment="1">
      <alignment horizontal="right" vertical="center"/>
    </xf>
    <xf numFmtId="0" fontId="5" fillId="0" borderId="2" xfId="0" applyFont="1" applyBorder="1">
      <alignment vertical="center"/>
    </xf>
    <xf numFmtId="0" fontId="5" fillId="0" borderId="11" xfId="0" applyFont="1" applyBorder="1" applyAlignment="1">
      <alignment horizontal="center" vertical="center"/>
    </xf>
    <xf numFmtId="0" fontId="5" fillId="0" borderId="3" xfId="0" applyFont="1" applyBorder="1">
      <alignment vertical="center"/>
    </xf>
    <xf numFmtId="0" fontId="5" fillId="2" borderId="8" xfId="0" applyFont="1" applyFill="1" applyBorder="1" applyAlignment="1">
      <alignment horizontal="center" vertical="center" shrinkToFit="1"/>
    </xf>
    <xf numFmtId="0" fontId="5" fillId="0" borderId="9" xfId="0" applyFont="1" applyBorder="1">
      <alignment vertical="center"/>
    </xf>
    <xf numFmtId="176" fontId="5" fillId="0" borderId="9" xfId="0" applyNumberFormat="1" applyFont="1" applyBorder="1">
      <alignment vertical="center"/>
    </xf>
    <xf numFmtId="0" fontId="5" fillId="0" borderId="10" xfId="0" applyFont="1" applyBorder="1">
      <alignment vertical="center"/>
    </xf>
    <xf numFmtId="176" fontId="5" fillId="0" borderId="10" xfId="0" applyNumberFormat="1" applyFont="1" applyBorder="1">
      <alignment vertical="center"/>
    </xf>
    <xf numFmtId="0" fontId="5" fillId="0" borderId="11" xfId="0" applyFont="1" applyBorder="1">
      <alignment vertical="center"/>
    </xf>
    <xf numFmtId="176" fontId="5" fillId="0" borderId="11" xfId="0" applyNumberFormat="1" applyFont="1" applyBorder="1">
      <alignment vertical="center"/>
    </xf>
    <xf numFmtId="0" fontId="6" fillId="3" borderId="10" xfId="0" applyFont="1" applyFill="1" applyBorder="1" applyAlignment="1">
      <alignment horizontal="center" vertical="center"/>
    </xf>
    <xf numFmtId="176" fontId="6" fillId="3" borderId="10" xfId="0" applyNumberFormat="1" applyFont="1" applyFill="1" applyBorder="1">
      <alignment vertical="center"/>
    </xf>
    <xf numFmtId="176" fontId="6" fillId="3" borderId="10" xfId="0" applyNumberFormat="1" applyFont="1" applyFill="1" applyBorder="1" applyAlignment="1">
      <alignment horizontal="center" vertical="center"/>
    </xf>
    <xf numFmtId="0" fontId="6" fillId="3" borderId="10" xfId="0" applyFont="1" applyFill="1" applyBorder="1">
      <alignment vertical="center"/>
    </xf>
    <xf numFmtId="0" fontId="6" fillId="3" borderId="11" xfId="0" applyFont="1" applyFill="1" applyBorder="1" applyAlignment="1">
      <alignment horizontal="center" vertical="center"/>
    </xf>
    <xf numFmtId="176" fontId="6" fillId="3" borderId="11" xfId="0" applyNumberFormat="1" applyFont="1" applyFill="1" applyBorder="1">
      <alignment vertical="center"/>
    </xf>
    <xf numFmtId="176" fontId="6" fillId="3" borderId="11" xfId="0" applyNumberFormat="1" applyFont="1" applyFill="1" applyBorder="1" applyAlignment="1">
      <alignment horizontal="center" vertical="center"/>
    </xf>
    <xf numFmtId="0" fontId="6" fillId="3" borderId="11" xfId="0" applyFont="1" applyFill="1" applyBorder="1">
      <alignment vertical="center"/>
    </xf>
    <xf numFmtId="0" fontId="5" fillId="0" borderId="10" xfId="0" applyFont="1" applyFill="1" applyBorder="1">
      <alignment vertical="center"/>
    </xf>
    <xf numFmtId="176" fontId="5" fillId="0" borderId="10" xfId="0" applyNumberFormat="1" applyFont="1" applyFill="1" applyBorder="1">
      <alignment vertical="center"/>
    </xf>
    <xf numFmtId="0" fontId="5" fillId="0" borderId="10" xfId="0"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vertical="center" wrapText="1"/>
    </xf>
    <xf numFmtId="0" fontId="5" fillId="0" borderId="29" xfId="0" applyFont="1" applyBorder="1" applyAlignment="1">
      <alignment vertical="center" wrapText="1"/>
    </xf>
    <xf numFmtId="0" fontId="5" fillId="0" borderId="27" xfId="0" applyFont="1" applyBorder="1">
      <alignment vertical="center"/>
    </xf>
    <xf numFmtId="0" fontId="5" fillId="0" borderId="0" xfId="0" applyFont="1" applyBorder="1">
      <alignment vertical="center"/>
    </xf>
    <xf numFmtId="0" fontId="5" fillId="0" borderId="28" xfId="0" applyFont="1" applyBorder="1">
      <alignment vertical="center"/>
    </xf>
    <xf numFmtId="0" fontId="5" fillId="0" borderId="9" xfId="0" applyFont="1" applyBorder="1" applyAlignment="1">
      <alignment vertical="center" wrapText="1"/>
    </xf>
    <xf numFmtId="0" fontId="6" fillId="3" borderId="10" xfId="0" applyFont="1" applyFill="1" applyBorder="1" applyAlignment="1">
      <alignment vertical="center" wrapText="1"/>
    </xf>
    <xf numFmtId="0" fontId="6" fillId="3" borderId="29" xfId="0" applyFont="1" applyFill="1" applyBorder="1" applyAlignment="1">
      <alignment vertical="center" wrapText="1"/>
    </xf>
    <xf numFmtId="0" fontId="5" fillId="0" borderId="10" xfId="0" applyFont="1" applyBorder="1" applyAlignment="1">
      <alignment vertical="center" wrapText="1"/>
    </xf>
    <xf numFmtId="0" fontId="6" fillId="3" borderId="11" xfId="0" applyFont="1" applyFill="1" applyBorder="1" applyAlignment="1">
      <alignment vertical="center" wrapText="1"/>
    </xf>
    <xf numFmtId="0" fontId="6" fillId="3" borderId="34" xfId="0" applyFont="1" applyFill="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5" fillId="2" borderId="8" xfId="0" applyFont="1" applyFill="1" applyBorder="1" applyAlignment="1">
      <alignment horizontal="center" vertical="center" wrapText="1" shrinkToFit="1"/>
    </xf>
    <xf numFmtId="0" fontId="5" fillId="2" borderId="35" xfId="0" applyFont="1" applyFill="1" applyBorder="1" applyAlignment="1">
      <alignment horizontal="center" vertical="center"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7" xfId="0" applyFont="1" applyBorder="1">
      <alignment vertical="center"/>
    </xf>
    <xf numFmtId="0" fontId="5" fillId="0" borderId="36" xfId="0" applyFont="1" applyBorder="1">
      <alignment vertical="center"/>
    </xf>
    <xf numFmtId="0" fontId="5" fillId="2" borderId="33" xfId="0" applyFont="1" applyFill="1" applyBorder="1" applyAlignment="1">
      <alignment horizontal="center" vertical="center" wrapText="1" shrinkToFit="1"/>
    </xf>
    <xf numFmtId="176" fontId="5" fillId="0" borderId="10" xfId="0" applyNumberFormat="1" applyFont="1" applyBorder="1" applyAlignment="1">
      <alignment vertical="center" wrapText="1"/>
    </xf>
    <xf numFmtId="176" fontId="5" fillId="0" borderId="9" xfId="0" applyNumberFormat="1" applyFont="1" applyBorder="1" applyAlignment="1">
      <alignment vertical="center" wrapText="1"/>
    </xf>
    <xf numFmtId="176" fontId="6" fillId="3" borderId="10"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0" xfId="0" applyNumberFormat="1" applyFont="1" applyFill="1" applyBorder="1" applyAlignment="1">
      <alignment vertical="center" wrapText="1"/>
    </xf>
    <xf numFmtId="0" fontId="5" fillId="0" borderId="10" xfId="0" applyFont="1" applyFill="1" applyBorder="1" applyAlignment="1">
      <alignment vertical="center" wrapText="1"/>
    </xf>
    <xf numFmtId="0" fontId="5" fillId="0" borderId="37" xfId="0" applyFont="1" applyFill="1" applyBorder="1" applyAlignment="1">
      <alignment vertical="center" wrapText="1"/>
    </xf>
    <xf numFmtId="176" fontId="6" fillId="3" borderId="11" xfId="0" applyNumberFormat="1" applyFont="1" applyFill="1" applyBorder="1" applyAlignment="1">
      <alignment horizontal="center" vertical="center" wrapText="1"/>
    </xf>
    <xf numFmtId="0" fontId="5" fillId="0" borderId="38" xfId="0" applyFont="1" applyBorder="1">
      <alignment vertical="center"/>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1" xfId="0" applyFont="1" applyBorder="1" applyAlignment="1">
      <alignment vertical="center" wrapText="1"/>
    </xf>
    <xf numFmtId="0" fontId="5" fillId="0" borderId="38" xfId="0" applyFont="1" applyBorder="1" applyAlignment="1">
      <alignment vertical="center" wrapText="1"/>
    </xf>
    <xf numFmtId="0" fontId="6" fillId="3" borderId="39" xfId="0" applyFont="1" applyFill="1" applyBorder="1" applyAlignment="1">
      <alignment horizontal="center" vertical="center"/>
    </xf>
    <xf numFmtId="176" fontId="6" fillId="3" borderId="39" xfId="0" applyNumberFormat="1" applyFont="1" applyFill="1" applyBorder="1">
      <alignment vertical="center"/>
    </xf>
    <xf numFmtId="176" fontId="6" fillId="3" borderId="39" xfId="0" applyNumberFormat="1" applyFont="1" applyFill="1" applyBorder="1" applyAlignment="1">
      <alignment horizontal="center" vertical="center"/>
    </xf>
    <xf numFmtId="0" fontId="6" fillId="3" borderId="39" xfId="0" applyFont="1" applyFill="1" applyBorder="1">
      <alignment vertical="center"/>
    </xf>
    <xf numFmtId="0" fontId="6" fillId="3" borderId="39" xfId="0" applyFont="1" applyFill="1" applyBorder="1" applyAlignment="1">
      <alignment vertical="center" wrapText="1"/>
    </xf>
    <xf numFmtId="0" fontId="6" fillId="3" borderId="40" xfId="0" applyFont="1" applyFill="1" applyBorder="1" applyAlignment="1">
      <alignment vertical="center" wrapText="1"/>
    </xf>
    <xf numFmtId="176" fontId="5" fillId="0" borderId="27" xfId="0" applyNumberFormat="1" applyFont="1" applyBorder="1">
      <alignment vertical="center"/>
    </xf>
    <xf numFmtId="176" fontId="5" fillId="0" borderId="27" xfId="0" applyNumberFormat="1" applyFont="1" applyBorder="1" applyAlignment="1">
      <alignment horizontal="right" vertical="center"/>
    </xf>
    <xf numFmtId="0" fontId="5" fillId="0" borderId="27" xfId="0" applyFont="1" applyBorder="1" applyAlignment="1">
      <alignment vertical="center" wrapText="1"/>
    </xf>
    <xf numFmtId="0" fontId="5" fillId="0" borderId="0" xfId="0" applyFont="1" applyBorder="1" applyAlignment="1">
      <alignment horizontal="left" vertical="center" wrapText="1"/>
    </xf>
    <xf numFmtId="176" fontId="5" fillId="0" borderId="0" xfId="0" applyNumberFormat="1" applyFont="1" applyBorder="1">
      <alignment vertical="center"/>
    </xf>
    <xf numFmtId="176" fontId="5" fillId="0" borderId="0" xfId="0" applyNumberFormat="1" applyFont="1" applyBorder="1" applyAlignment="1">
      <alignment horizontal="right" vertical="center"/>
    </xf>
    <xf numFmtId="0" fontId="6" fillId="0" borderId="27" xfId="0" applyFont="1" applyFill="1" applyBorder="1" applyAlignment="1">
      <alignment horizontal="center" vertical="center" wrapText="1"/>
    </xf>
    <xf numFmtId="0" fontId="6" fillId="0" borderId="27" xfId="0" applyFont="1" applyFill="1" applyBorder="1" applyAlignment="1">
      <alignment horizontal="center" vertical="center"/>
    </xf>
    <xf numFmtId="176" fontId="6" fillId="0" borderId="27" xfId="0" applyNumberFormat="1" applyFont="1" applyFill="1" applyBorder="1">
      <alignment vertical="center"/>
    </xf>
    <xf numFmtId="176" fontId="6" fillId="0" borderId="27" xfId="0" applyNumberFormat="1" applyFont="1" applyFill="1" applyBorder="1" applyAlignment="1">
      <alignment horizontal="center" vertical="center"/>
    </xf>
    <xf numFmtId="0" fontId="6" fillId="0" borderId="27" xfId="0" applyFont="1" applyFill="1" applyBorder="1">
      <alignment vertical="center"/>
    </xf>
    <xf numFmtId="0" fontId="6" fillId="0" borderId="27" xfId="0" applyFont="1" applyFill="1" applyBorder="1" applyAlignment="1">
      <alignment vertical="center" wrapText="1"/>
    </xf>
    <xf numFmtId="0" fontId="5" fillId="0" borderId="28" xfId="0" applyFont="1" applyBorder="1" applyAlignment="1">
      <alignment horizontal="left" vertical="center" wrapText="1"/>
    </xf>
    <xf numFmtId="176" fontId="5" fillId="0" borderId="28" xfId="0" applyNumberFormat="1" applyFont="1" applyBorder="1">
      <alignment vertical="center"/>
    </xf>
    <xf numFmtId="0" fontId="5" fillId="0" borderId="21" xfId="0" applyFont="1" applyBorder="1">
      <alignment vertical="center"/>
    </xf>
    <xf numFmtId="0" fontId="6" fillId="0" borderId="28" xfId="0" applyFont="1" applyFill="1" applyBorder="1" applyAlignment="1">
      <alignment horizontal="center" vertical="center" wrapText="1"/>
    </xf>
    <xf numFmtId="0" fontId="6" fillId="0" borderId="28" xfId="0" applyFont="1" applyFill="1" applyBorder="1" applyAlignment="1">
      <alignment horizontal="center" vertical="center"/>
    </xf>
    <xf numFmtId="176" fontId="6" fillId="0" borderId="28" xfId="0" applyNumberFormat="1" applyFont="1" applyFill="1" applyBorder="1">
      <alignment vertical="center"/>
    </xf>
    <xf numFmtId="176" fontId="6" fillId="0" borderId="28" xfId="0" applyNumberFormat="1" applyFont="1" applyFill="1" applyBorder="1" applyAlignment="1">
      <alignment horizontal="center" vertical="center"/>
    </xf>
    <xf numFmtId="0" fontId="6" fillId="0" borderId="28" xfId="0" applyFont="1" applyFill="1" applyBorder="1">
      <alignment vertical="center"/>
    </xf>
    <xf numFmtId="0" fontId="6" fillId="0" borderId="28" xfId="0" applyFont="1" applyFill="1" applyBorder="1" applyAlignment="1">
      <alignment vertical="center" wrapText="1"/>
    </xf>
    <xf numFmtId="0" fontId="5" fillId="0" borderId="43"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76" fontId="6" fillId="0" borderId="0" xfId="0" applyNumberFormat="1" applyFont="1" applyFill="1" applyBorder="1">
      <alignment vertical="center"/>
    </xf>
    <xf numFmtId="176" fontId="6" fillId="0" borderId="0" xfId="0" applyNumberFormat="1"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3" fillId="0" borderId="10" xfId="0" applyFont="1" applyBorder="1" applyAlignment="1">
      <alignment vertical="center" shrinkToFit="1"/>
    </xf>
    <xf numFmtId="0" fontId="3" fillId="0" borderId="10" xfId="0" applyFont="1" applyBorder="1" applyAlignment="1">
      <alignment vertical="center"/>
    </xf>
    <xf numFmtId="0" fontId="5" fillId="0" borderId="43" xfId="0" applyFont="1" applyBorder="1" applyAlignment="1">
      <alignment vertical="center"/>
    </xf>
    <xf numFmtId="0" fontId="5" fillId="0" borderId="10" xfId="0" applyFont="1" applyBorder="1" applyAlignment="1">
      <alignment vertical="center"/>
    </xf>
    <xf numFmtId="0" fontId="3" fillId="0" borderId="27" xfId="0" applyFont="1" applyBorder="1" applyAlignment="1">
      <alignment vertical="center"/>
    </xf>
    <xf numFmtId="0" fontId="5" fillId="0" borderId="21" xfId="0" applyFont="1" applyBorder="1" applyAlignment="1">
      <alignment horizontal="left" vertical="center" wrapText="1"/>
    </xf>
    <xf numFmtId="176" fontId="5" fillId="0" borderId="21" xfId="0" applyNumberFormat="1" applyFont="1" applyBorder="1">
      <alignment vertical="center"/>
    </xf>
    <xf numFmtId="176" fontId="5" fillId="0" borderId="21" xfId="0" applyNumberFormat="1" applyFont="1" applyBorder="1" applyAlignment="1">
      <alignment horizontal="right" vertical="center"/>
    </xf>
    <xf numFmtId="0" fontId="5" fillId="0" borderId="21" xfId="0" applyFont="1" applyBorder="1" applyAlignment="1">
      <alignment vertical="center" wrapText="1"/>
    </xf>
    <xf numFmtId="0" fontId="5" fillId="0" borderId="1" xfId="0" applyFont="1" applyBorder="1" applyAlignment="1">
      <alignment vertical="center" wrapText="1"/>
    </xf>
    <xf numFmtId="38" fontId="7" fillId="0" borderId="19" xfId="0" applyNumberFormat="1" applyFont="1" applyFill="1" applyBorder="1" applyAlignment="1">
      <alignment vertical="center" wrapText="1"/>
    </xf>
    <xf numFmtId="38" fontId="7" fillId="0" borderId="10" xfId="0" applyNumberFormat="1" applyFont="1" applyFill="1" applyBorder="1" applyAlignment="1">
      <alignment vertical="center" wrapText="1"/>
    </xf>
    <xf numFmtId="0" fontId="7" fillId="0" borderId="10" xfId="0" applyFont="1" applyFill="1" applyBorder="1" applyAlignment="1">
      <alignment vertical="center" wrapText="1"/>
    </xf>
    <xf numFmtId="0" fontId="8" fillId="0" borderId="37" xfId="0" applyFont="1" applyFill="1" applyBorder="1" applyAlignment="1">
      <alignment vertical="center" wrapText="1"/>
    </xf>
    <xf numFmtId="176" fontId="6" fillId="3" borderId="11" xfId="0" applyNumberFormat="1" applyFont="1" applyFill="1" applyBorder="1" applyAlignment="1">
      <alignment vertical="center"/>
    </xf>
    <xf numFmtId="0" fontId="5" fillId="0" borderId="27" xfId="0" applyFont="1" applyBorder="1" applyAlignment="1">
      <alignment horizontal="left" vertical="center" wrapText="1"/>
    </xf>
    <xf numFmtId="0" fontId="5" fillId="0" borderId="27"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vertical="center" wrapText="1"/>
    </xf>
    <xf numFmtId="0" fontId="6" fillId="3" borderId="39" xfId="0" applyFont="1" applyFill="1" applyBorder="1" applyAlignment="1">
      <alignment horizontal="center" vertical="center"/>
    </xf>
    <xf numFmtId="0" fontId="5" fillId="0" borderId="47" xfId="0" applyFont="1" applyBorder="1" applyAlignment="1">
      <alignment horizontal="left" vertical="center" wrapText="1"/>
    </xf>
    <xf numFmtId="0" fontId="5" fillId="0" borderId="31" xfId="0" applyFont="1" applyBorder="1">
      <alignment vertical="center"/>
    </xf>
    <xf numFmtId="176" fontId="5" fillId="0" borderId="31" xfId="0" applyNumberFormat="1" applyFont="1" applyBorder="1">
      <alignment vertical="center"/>
    </xf>
    <xf numFmtId="176" fontId="5" fillId="0" borderId="43" xfId="0" applyNumberFormat="1" applyFont="1" applyBorder="1" applyAlignment="1">
      <alignment horizontal="right" vertical="center"/>
    </xf>
    <xf numFmtId="0" fontId="5" fillId="0" borderId="43" xfId="0" applyFont="1" applyBorder="1">
      <alignment vertical="center"/>
    </xf>
    <xf numFmtId="176" fontId="5" fillId="0" borderId="43" xfId="0" applyNumberFormat="1" applyFont="1" applyBorder="1">
      <alignment vertical="center"/>
    </xf>
    <xf numFmtId="176" fontId="5" fillId="0" borderId="48" xfId="0" applyNumberFormat="1" applyFont="1" applyBorder="1">
      <alignment vertical="center"/>
    </xf>
    <xf numFmtId="0" fontId="5" fillId="0" borderId="48" xfId="0" applyFont="1" applyBorder="1">
      <alignment vertical="center"/>
    </xf>
    <xf numFmtId="0" fontId="5" fillId="0" borderId="43" xfId="0" applyFont="1" applyBorder="1" applyAlignment="1">
      <alignment vertical="center" wrapText="1"/>
    </xf>
    <xf numFmtId="0" fontId="5" fillId="0" borderId="49" xfId="0" applyFont="1" applyBorder="1" applyAlignment="1">
      <alignment vertical="center" wrapText="1"/>
    </xf>
    <xf numFmtId="0" fontId="5" fillId="0" borderId="39" xfId="0" applyFont="1" applyBorder="1">
      <alignment vertical="center"/>
    </xf>
    <xf numFmtId="176" fontId="5" fillId="0" borderId="39" xfId="0" applyNumberFormat="1" applyFont="1" applyBorder="1">
      <alignment vertical="center"/>
    </xf>
    <xf numFmtId="176" fontId="5" fillId="0" borderId="39" xfId="0" applyNumberFormat="1" applyFont="1" applyBorder="1" applyAlignment="1">
      <alignment horizontal="right" vertical="center"/>
    </xf>
    <xf numFmtId="0" fontId="5" fillId="0" borderId="39" xfId="0" applyFont="1" applyBorder="1" applyAlignment="1">
      <alignment vertical="center" wrapText="1"/>
    </xf>
    <xf numFmtId="0" fontId="5" fillId="0" borderId="40" xfId="0" applyFont="1" applyBorder="1" applyAlignment="1">
      <alignment vertical="center" wrapText="1"/>
    </xf>
    <xf numFmtId="0" fontId="5" fillId="0" borderId="50" xfId="0" applyFont="1" applyBorder="1" applyAlignment="1">
      <alignment horizontal="left" vertical="center" wrapText="1"/>
    </xf>
    <xf numFmtId="0" fontId="5" fillId="0" borderId="50" xfId="0" applyFont="1" applyBorder="1">
      <alignment vertical="center"/>
    </xf>
    <xf numFmtId="176" fontId="5" fillId="0" borderId="50" xfId="0" applyNumberFormat="1" applyFont="1" applyBorder="1">
      <alignment vertical="center"/>
    </xf>
    <xf numFmtId="176" fontId="5" fillId="0" borderId="50" xfId="0" applyNumberFormat="1" applyFont="1" applyBorder="1" applyAlignment="1">
      <alignment horizontal="right" vertical="center"/>
    </xf>
    <xf numFmtId="0" fontId="5" fillId="0" borderId="50" xfId="0" applyFont="1" applyBorder="1" applyAlignment="1">
      <alignment vertical="center" wrapText="1"/>
    </xf>
    <xf numFmtId="176" fontId="5" fillId="0" borderId="28" xfId="0" applyNumberFormat="1" applyFont="1" applyBorder="1" applyAlignment="1">
      <alignment horizontal="right" vertical="center"/>
    </xf>
    <xf numFmtId="49" fontId="10" fillId="0" borderId="0" xfId="0" applyNumberFormat="1" applyFont="1" applyFill="1">
      <alignment vertical="center"/>
    </xf>
    <xf numFmtId="49" fontId="10" fillId="0" borderId="0" xfId="0" applyNumberFormat="1" applyFont="1" applyFill="1" applyAlignment="1">
      <alignment horizontal="center" vertical="center"/>
    </xf>
    <xf numFmtId="49" fontId="10" fillId="0" borderId="0" xfId="0" applyNumberFormat="1" applyFont="1">
      <alignment vertical="center"/>
    </xf>
    <xf numFmtId="177" fontId="10" fillId="0" borderId="0" xfId="0" applyNumberFormat="1" applyFont="1" applyFill="1">
      <alignment vertical="center"/>
    </xf>
    <xf numFmtId="178" fontId="10" fillId="0" borderId="0" xfId="0" applyNumberFormat="1" applyFont="1" applyFill="1" applyAlignment="1">
      <alignment horizontal="left" vertical="center"/>
    </xf>
    <xf numFmtId="178" fontId="10" fillId="0" borderId="0" xfId="0" applyNumberFormat="1" applyFont="1" applyFill="1" applyAlignment="1">
      <alignment horizontal="center" vertical="center"/>
    </xf>
    <xf numFmtId="178" fontId="11" fillId="0" borderId="0" xfId="0" applyNumberFormat="1" applyFont="1" applyFill="1" applyAlignment="1">
      <alignment horizontal="left" vertical="center"/>
    </xf>
    <xf numFmtId="49" fontId="12" fillId="0" borderId="28" xfId="0" applyNumberFormat="1" applyFont="1" applyFill="1" applyBorder="1" applyAlignment="1">
      <alignment vertical="center"/>
    </xf>
    <xf numFmtId="49" fontId="13" fillId="0" borderId="28" xfId="0" applyNumberFormat="1" applyFont="1" applyFill="1" applyBorder="1" applyAlignment="1">
      <alignment vertical="center"/>
    </xf>
    <xf numFmtId="10" fontId="11" fillId="0" borderId="0" xfId="0" applyNumberFormat="1" applyFont="1" applyFill="1" applyAlignment="1">
      <alignment horizontal="right" vertical="center"/>
    </xf>
    <xf numFmtId="10" fontId="11" fillId="0" borderId="0" xfId="0" applyNumberFormat="1" applyFont="1" applyFill="1" applyBorder="1" applyAlignment="1">
      <alignment horizontal="right" vertical="center"/>
    </xf>
    <xf numFmtId="49" fontId="11" fillId="0" borderId="0" xfId="0" applyNumberFormat="1" applyFont="1" applyFill="1">
      <alignment vertical="center"/>
    </xf>
    <xf numFmtId="49" fontId="14" fillId="0" borderId="47"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wrapText="1"/>
    </xf>
    <xf numFmtId="49" fontId="11" fillId="0" borderId="0" xfId="0" applyNumberFormat="1" applyFont="1" applyFill="1" applyAlignment="1">
      <alignment horizontal="center" vertical="center"/>
    </xf>
    <xf numFmtId="49" fontId="15" fillId="0" borderId="7" xfId="0" applyNumberFormat="1" applyFont="1" applyFill="1" applyBorder="1" applyAlignment="1">
      <alignment horizontal="center" vertical="center"/>
    </xf>
    <xf numFmtId="49" fontId="15" fillId="0" borderId="54" xfId="0" applyNumberFormat="1" applyFont="1" applyFill="1" applyBorder="1" applyAlignment="1">
      <alignment horizontal="center" vertical="center"/>
    </xf>
    <xf numFmtId="49" fontId="15" fillId="0" borderId="55" xfId="0" applyNumberFormat="1" applyFont="1" applyFill="1" applyBorder="1" applyAlignment="1">
      <alignment horizontal="center" vertical="center"/>
    </xf>
    <xf numFmtId="49" fontId="15" fillId="0" borderId="42" xfId="0" applyNumberFormat="1" applyFont="1" applyFill="1" applyBorder="1" applyAlignment="1">
      <alignment horizontal="center" vertical="center" shrinkToFit="1"/>
    </xf>
    <xf numFmtId="49" fontId="15" fillId="0" borderId="8" xfId="0" applyNumberFormat="1" applyFont="1" applyFill="1" applyBorder="1" applyAlignment="1">
      <alignment horizontal="center" vertical="center" shrinkToFit="1"/>
    </xf>
    <xf numFmtId="49" fontId="15" fillId="0" borderId="35" xfId="0" applyNumberFormat="1" applyFont="1" applyFill="1" applyBorder="1" applyAlignment="1">
      <alignment horizontal="center" vertical="center" wrapText="1"/>
    </xf>
    <xf numFmtId="49" fontId="14" fillId="0" borderId="58" xfId="0" applyNumberFormat="1" applyFont="1" applyFill="1" applyBorder="1" applyAlignment="1">
      <alignment horizontal="center" vertical="center"/>
    </xf>
    <xf numFmtId="9" fontId="17" fillId="0" borderId="47" xfId="0" applyNumberFormat="1" applyFont="1" applyFill="1" applyBorder="1" applyAlignment="1">
      <alignment horizontal="center" vertical="center"/>
    </xf>
    <xf numFmtId="49" fontId="18" fillId="0" borderId="24" xfId="0" applyNumberFormat="1" applyFont="1" applyFill="1" applyBorder="1" applyAlignment="1">
      <alignment vertical="center" shrinkToFit="1"/>
    </xf>
    <xf numFmtId="49" fontId="14" fillId="0" borderId="9" xfId="0" applyNumberFormat="1" applyFont="1" applyFill="1" applyBorder="1" applyAlignment="1">
      <alignment vertical="center" shrinkToFit="1"/>
    </xf>
    <xf numFmtId="49" fontId="15" fillId="0" borderId="36" xfId="0" applyNumberFormat="1" applyFont="1" applyFill="1" applyBorder="1" applyAlignment="1">
      <alignment vertical="center" shrinkToFit="1"/>
    </xf>
    <xf numFmtId="49" fontId="15" fillId="0" borderId="59" xfId="0" applyNumberFormat="1" applyFont="1" applyFill="1" applyBorder="1" applyAlignment="1">
      <alignment horizontal="center" vertical="center" shrinkToFit="1"/>
    </xf>
    <xf numFmtId="49" fontId="15" fillId="0" borderId="49" xfId="0" applyNumberFormat="1" applyFont="1" applyFill="1" applyBorder="1" applyAlignment="1">
      <alignment horizontal="center" vertical="center" shrinkToFit="1"/>
    </xf>
    <xf numFmtId="177" fontId="11" fillId="4" borderId="51" xfId="0" applyNumberFormat="1" applyFont="1" applyFill="1" applyBorder="1" applyAlignment="1">
      <alignment vertical="center" shrinkToFit="1"/>
    </xf>
    <xf numFmtId="177" fontId="11" fillId="4" borderId="9" xfId="0" applyNumberFormat="1" applyFont="1" applyFill="1" applyBorder="1" applyAlignment="1">
      <alignment vertical="center" shrinkToFit="1"/>
    </xf>
    <xf numFmtId="177" fontId="11" fillId="0" borderId="36" xfId="0" applyNumberFormat="1" applyFont="1" applyFill="1" applyBorder="1" applyAlignment="1">
      <alignment vertical="center" shrinkToFit="1"/>
    </xf>
    <xf numFmtId="177" fontId="19" fillId="4" borderId="60" xfId="0" applyNumberFormat="1" applyFont="1" applyFill="1" applyBorder="1" applyAlignment="1">
      <alignment vertical="center" shrinkToFit="1"/>
    </xf>
    <xf numFmtId="177" fontId="19" fillId="5" borderId="1" xfId="0" applyNumberFormat="1" applyFont="1" applyFill="1" applyBorder="1" applyAlignment="1">
      <alignment vertical="center" shrinkToFit="1"/>
    </xf>
    <xf numFmtId="177" fontId="19" fillId="0" borderId="47" xfId="0" applyNumberFormat="1" applyFont="1" applyFill="1" applyBorder="1" applyAlignment="1">
      <alignment horizontal="right" vertical="center" shrinkToFit="1"/>
    </xf>
    <xf numFmtId="178" fontId="11" fillId="0" borderId="0" xfId="0" applyNumberFormat="1" applyFont="1" applyFill="1" applyBorder="1" applyAlignment="1">
      <alignment horizontal="left" vertical="center"/>
    </xf>
    <xf numFmtId="178" fontId="10" fillId="0" borderId="0" xfId="0" applyNumberFormat="1" applyFont="1" applyFill="1" applyBorder="1" applyAlignment="1">
      <alignment horizontal="center" vertical="center"/>
    </xf>
    <xf numFmtId="178" fontId="10" fillId="0" borderId="0" xfId="0" applyNumberFormat="1" applyFont="1" applyFill="1" applyBorder="1" applyAlignment="1">
      <alignment horizontal="left" vertical="center" shrinkToFit="1"/>
    </xf>
    <xf numFmtId="0" fontId="20" fillId="0" borderId="0" xfId="0" applyFont="1" applyFill="1" applyBorder="1" applyAlignment="1">
      <alignment vertical="center" shrinkToFit="1"/>
    </xf>
    <xf numFmtId="49" fontId="15" fillId="0" borderId="44" xfId="0" applyNumberFormat="1" applyFont="1" applyFill="1" applyBorder="1" applyAlignment="1">
      <alignment vertical="center" shrinkToFit="1"/>
    </xf>
    <xf numFmtId="49" fontId="15" fillId="0" borderId="10" xfId="0" applyNumberFormat="1" applyFont="1" applyFill="1" applyBorder="1" applyAlignment="1">
      <alignment vertical="center" shrinkToFit="1"/>
    </xf>
    <xf numFmtId="49" fontId="15" fillId="0" borderId="37" xfId="0" applyNumberFormat="1" applyFont="1" applyFill="1" applyBorder="1" applyAlignment="1">
      <alignment vertical="center" shrinkToFit="1"/>
    </xf>
    <xf numFmtId="49" fontId="15" fillId="0" borderId="44" xfId="0" applyNumberFormat="1" applyFont="1" applyFill="1" applyBorder="1" applyAlignment="1">
      <alignment horizontal="center" vertical="center" shrinkToFit="1"/>
    </xf>
    <xf numFmtId="49" fontId="15" fillId="0" borderId="37" xfId="0" applyNumberFormat="1" applyFont="1" applyFill="1" applyBorder="1" applyAlignment="1">
      <alignment horizontal="center" vertical="center" shrinkToFit="1"/>
    </xf>
    <xf numFmtId="177" fontId="11" fillId="4" borderId="44" xfId="0" applyNumberFormat="1" applyFont="1" applyFill="1" applyBorder="1" applyAlignment="1">
      <alignment vertical="center" shrinkToFit="1"/>
    </xf>
    <xf numFmtId="177" fontId="11" fillId="4" borderId="10" xfId="0" applyNumberFormat="1" applyFont="1" applyFill="1" applyBorder="1" applyAlignment="1">
      <alignment vertical="center" shrinkToFit="1"/>
    </xf>
    <xf numFmtId="177" fontId="11" fillId="0" borderId="37" xfId="0" applyNumberFormat="1" applyFont="1" applyFill="1" applyBorder="1" applyAlignment="1">
      <alignment vertical="center" shrinkToFit="1"/>
    </xf>
    <xf numFmtId="177" fontId="19" fillId="4" borderId="61" xfId="0" applyNumberFormat="1" applyFont="1" applyFill="1" applyBorder="1" applyAlignment="1">
      <alignment vertical="center" shrinkToFit="1"/>
    </xf>
    <xf numFmtId="177" fontId="19" fillId="5" borderId="62" xfId="0" applyNumberFormat="1" applyFont="1" applyFill="1" applyBorder="1" applyAlignment="1">
      <alignment vertical="center" shrinkToFit="1"/>
    </xf>
    <xf numFmtId="178" fontId="23" fillId="0" borderId="0" xfId="0" applyNumberFormat="1" applyFont="1" applyFill="1" applyBorder="1" applyAlignment="1">
      <alignment horizontal="center" vertical="center"/>
    </xf>
    <xf numFmtId="177" fontId="19" fillId="5" borderId="63" xfId="0" applyNumberFormat="1" applyFont="1" applyFill="1" applyBorder="1" applyAlignment="1">
      <alignment vertical="center" shrinkToFit="1"/>
    </xf>
    <xf numFmtId="49" fontId="15" fillId="6" borderId="56" xfId="0" applyNumberFormat="1" applyFont="1" applyFill="1" applyBorder="1" applyAlignment="1">
      <alignment vertical="center" shrinkToFit="1"/>
    </xf>
    <xf numFmtId="49" fontId="15" fillId="6" borderId="11" xfId="0" applyNumberFormat="1" applyFont="1" applyFill="1" applyBorder="1" applyAlignment="1">
      <alignment vertical="center" shrinkToFit="1"/>
    </xf>
    <xf numFmtId="49" fontId="15" fillId="6" borderId="38" xfId="0" applyNumberFormat="1" applyFont="1" applyFill="1" applyBorder="1" applyAlignment="1">
      <alignment horizontal="right" vertical="center" shrinkToFit="1"/>
    </xf>
    <xf numFmtId="49" fontId="15" fillId="6" borderId="56" xfId="0" applyNumberFormat="1" applyFont="1" applyFill="1" applyBorder="1" applyAlignment="1">
      <alignment horizontal="center" vertical="center" shrinkToFit="1"/>
    </xf>
    <xf numFmtId="49" fontId="15" fillId="6" borderId="38" xfId="0" applyNumberFormat="1" applyFont="1" applyFill="1" applyBorder="1" applyAlignment="1">
      <alignment horizontal="center" vertical="center" shrinkToFit="1"/>
    </xf>
    <xf numFmtId="177" fontId="11" fillId="6" borderId="56" xfId="0" applyNumberFormat="1" applyFont="1" applyFill="1" applyBorder="1" applyAlignment="1">
      <alignment vertical="center" shrinkToFit="1"/>
    </xf>
    <xf numFmtId="177" fontId="11" fillId="6" borderId="11" xfId="0" applyNumberFormat="1" applyFont="1" applyFill="1" applyBorder="1" applyAlignment="1">
      <alignment vertical="center" shrinkToFit="1"/>
    </xf>
    <xf numFmtId="177" fontId="11" fillId="6" borderId="38" xfId="0" applyNumberFormat="1" applyFont="1" applyFill="1" applyBorder="1" applyAlignment="1">
      <alignment vertical="center" shrinkToFit="1"/>
    </xf>
    <xf numFmtId="177" fontId="19" fillId="7" borderId="64" xfId="0" applyNumberFormat="1" applyFont="1" applyFill="1" applyBorder="1" applyAlignment="1">
      <alignment vertical="center" shrinkToFit="1"/>
    </xf>
    <xf numFmtId="49" fontId="15" fillId="0" borderId="51" xfId="0" applyNumberFormat="1" applyFont="1" applyFill="1" applyBorder="1" applyAlignment="1">
      <alignment vertical="center" shrinkToFit="1"/>
    </xf>
    <xf numFmtId="49" fontId="15" fillId="0" borderId="9" xfId="0" applyNumberFormat="1" applyFont="1" applyFill="1" applyBorder="1" applyAlignment="1">
      <alignment vertical="center" shrinkToFit="1"/>
    </xf>
    <xf numFmtId="49" fontId="15" fillId="0" borderId="51" xfId="0" applyNumberFormat="1" applyFont="1" applyFill="1" applyBorder="1" applyAlignment="1">
      <alignment horizontal="center" vertical="center" shrinkToFit="1"/>
    </xf>
    <xf numFmtId="49" fontId="15" fillId="0" borderId="36" xfId="0" applyNumberFormat="1" applyFont="1" applyFill="1" applyBorder="1" applyAlignment="1">
      <alignment horizontal="center" vertical="center" shrinkToFit="1"/>
    </xf>
    <xf numFmtId="177" fontId="23" fillId="4" borderId="61" xfId="0" applyNumberFormat="1" applyFont="1" applyFill="1" applyBorder="1" applyAlignment="1">
      <alignment horizontal="right" vertical="center" shrinkToFit="1"/>
    </xf>
    <xf numFmtId="177" fontId="24" fillId="5" borderId="62" xfId="0" applyNumberFormat="1" applyFont="1" applyFill="1" applyBorder="1" applyAlignment="1">
      <alignment horizontal="right" vertical="center" shrinkToFit="1"/>
    </xf>
    <xf numFmtId="177" fontId="24" fillId="5" borderId="63" xfId="0" applyNumberFormat="1" applyFont="1" applyFill="1" applyBorder="1" applyAlignment="1">
      <alignment horizontal="right" vertical="center" shrinkToFit="1"/>
    </xf>
    <xf numFmtId="49" fontId="15" fillId="0" borderId="37" xfId="0" applyNumberFormat="1" applyFont="1" applyFill="1" applyBorder="1" applyAlignment="1">
      <alignment horizontal="left" vertical="center" shrinkToFit="1"/>
    </xf>
    <xf numFmtId="177" fontId="19" fillId="0" borderId="65" xfId="0" applyNumberFormat="1" applyFont="1" applyFill="1" applyBorder="1" applyAlignment="1">
      <alignment vertical="center" shrinkToFit="1"/>
    </xf>
    <xf numFmtId="49" fontId="15" fillId="8" borderId="51" xfId="0" applyNumberFormat="1" applyFont="1" applyFill="1" applyBorder="1" applyAlignment="1">
      <alignment vertical="center" shrinkToFit="1"/>
    </xf>
    <xf numFmtId="49" fontId="15" fillId="8" borderId="9" xfId="0" applyNumberFormat="1" applyFont="1" applyFill="1" applyBorder="1" applyAlignment="1">
      <alignment vertical="center" shrinkToFit="1"/>
    </xf>
    <xf numFmtId="49" fontId="15" fillId="8" borderId="36" xfId="0" applyNumberFormat="1" applyFont="1" applyFill="1" applyBorder="1" applyAlignment="1">
      <alignment vertical="center" shrinkToFit="1"/>
    </xf>
    <xf numFmtId="49" fontId="15" fillId="8" borderId="51" xfId="0" applyNumberFormat="1" applyFont="1" applyFill="1" applyBorder="1" applyAlignment="1">
      <alignment horizontal="center" vertical="center" shrinkToFit="1"/>
    </xf>
    <xf numFmtId="49" fontId="15" fillId="8" borderId="36" xfId="0" applyNumberFormat="1" applyFont="1" applyFill="1" applyBorder="1" applyAlignment="1">
      <alignment horizontal="center" vertical="center" shrinkToFit="1"/>
    </xf>
    <xf numFmtId="177" fontId="11" fillId="8" borderId="36" xfId="0" applyNumberFormat="1" applyFont="1" applyFill="1" applyBorder="1" applyAlignment="1">
      <alignment vertical="center" shrinkToFit="1"/>
    </xf>
    <xf numFmtId="177" fontId="19" fillId="5" borderId="60" xfId="0" applyNumberFormat="1" applyFont="1" applyFill="1" applyBorder="1" applyAlignment="1">
      <alignment vertical="center" shrinkToFit="1"/>
    </xf>
    <xf numFmtId="177" fontId="11" fillId="0" borderId="66" xfId="0" applyNumberFormat="1" applyFont="1" applyFill="1" applyBorder="1" applyAlignment="1">
      <alignment vertical="center" shrinkToFit="1"/>
    </xf>
    <xf numFmtId="177" fontId="11" fillId="0" borderId="67" xfId="0" applyNumberFormat="1" applyFont="1" applyFill="1" applyBorder="1" applyAlignment="1">
      <alignment vertical="center" shrinkToFit="1"/>
    </xf>
    <xf numFmtId="177" fontId="19" fillId="4" borderId="61" xfId="0" applyNumberFormat="1" applyFont="1" applyFill="1" applyBorder="1" applyAlignment="1">
      <alignment horizontal="right" vertical="center" shrinkToFit="1"/>
    </xf>
    <xf numFmtId="177" fontId="19" fillId="7" borderId="64" xfId="0" applyNumberFormat="1" applyFont="1" applyFill="1" applyBorder="1" applyAlignment="1">
      <alignment horizontal="right" vertical="center" shrinkToFit="1"/>
    </xf>
    <xf numFmtId="178" fontId="10" fillId="0" borderId="0" xfId="0" applyNumberFormat="1" applyFont="1" applyFill="1" applyBorder="1" applyAlignment="1">
      <alignment horizontal="center" vertical="center" shrinkToFit="1"/>
    </xf>
    <xf numFmtId="179" fontId="10" fillId="0" borderId="0" xfId="0" applyNumberFormat="1" applyFont="1" applyFill="1" applyBorder="1" applyAlignment="1">
      <alignment horizontal="center" vertical="center" shrinkToFit="1"/>
    </xf>
    <xf numFmtId="49" fontId="15" fillId="8" borderId="42" xfId="0" applyNumberFormat="1" applyFont="1" applyFill="1" applyBorder="1" applyAlignment="1">
      <alignment vertical="center" shrinkToFit="1"/>
    </xf>
    <xf numFmtId="49" fontId="15" fillId="8" borderId="8" xfId="0" applyNumberFormat="1" applyFont="1" applyFill="1" applyBorder="1" applyAlignment="1">
      <alignment vertical="center" shrinkToFit="1"/>
    </xf>
    <xf numFmtId="49" fontId="15" fillId="8" borderId="35" xfId="0" applyNumberFormat="1" applyFont="1" applyFill="1" applyBorder="1" applyAlignment="1">
      <alignment vertical="center" shrinkToFit="1"/>
    </xf>
    <xf numFmtId="49" fontId="15" fillId="8" borderId="42" xfId="0" applyNumberFormat="1" applyFont="1" applyFill="1" applyBorder="1" applyAlignment="1">
      <alignment horizontal="center" vertical="center" shrinkToFit="1"/>
    </xf>
    <xf numFmtId="49" fontId="15" fillId="8" borderId="35" xfId="0" applyNumberFormat="1" applyFont="1" applyFill="1" applyBorder="1" applyAlignment="1">
      <alignment horizontal="center" vertical="center" shrinkToFit="1"/>
    </xf>
    <xf numFmtId="49" fontId="25" fillId="8" borderId="68" xfId="0" applyNumberFormat="1" applyFont="1" applyFill="1" applyBorder="1" applyAlignment="1">
      <alignment horizontal="right" vertical="center" shrinkToFit="1"/>
    </xf>
    <xf numFmtId="49" fontId="25" fillId="8" borderId="69" xfId="0" applyNumberFormat="1" applyFont="1" applyFill="1" applyBorder="1" applyAlignment="1">
      <alignment horizontal="right" vertical="center" shrinkToFit="1"/>
    </xf>
    <xf numFmtId="49" fontId="25" fillId="8" borderId="70" xfId="0" applyNumberFormat="1" applyFont="1" applyFill="1" applyBorder="1" applyAlignment="1">
      <alignment horizontal="right" vertical="center" shrinkToFit="1"/>
    </xf>
    <xf numFmtId="177" fontId="19" fillId="9" borderId="53" xfId="0" applyNumberFormat="1" applyFont="1" applyFill="1" applyBorder="1" applyAlignment="1">
      <alignment vertical="center" shrinkToFit="1"/>
    </xf>
    <xf numFmtId="38" fontId="10" fillId="0" borderId="0" xfId="1" applyFont="1" applyFill="1" applyBorder="1" applyAlignment="1">
      <alignment horizontal="center" vertical="center" shrinkToFit="1"/>
    </xf>
    <xf numFmtId="49" fontId="15" fillId="8" borderId="6" xfId="0" applyNumberFormat="1" applyFont="1" applyFill="1" applyBorder="1" applyAlignment="1">
      <alignment vertical="center" shrinkToFit="1"/>
    </xf>
    <xf numFmtId="49" fontId="15" fillId="8" borderId="48" xfId="0" applyNumberFormat="1" applyFont="1" applyFill="1" applyBorder="1" applyAlignment="1">
      <alignment vertical="center" shrinkToFit="1"/>
    </xf>
    <xf numFmtId="49" fontId="14" fillId="8" borderId="71" xfId="0" applyNumberFormat="1" applyFont="1" applyFill="1" applyBorder="1" applyAlignment="1">
      <alignment horizontal="left" vertical="center" shrinkToFit="1"/>
    </xf>
    <xf numFmtId="49" fontId="15" fillId="8" borderId="6" xfId="0" applyNumberFormat="1" applyFont="1" applyFill="1" applyBorder="1" applyAlignment="1">
      <alignment horizontal="center" vertical="center" shrinkToFit="1"/>
    </xf>
    <xf numFmtId="49" fontId="15" fillId="8" borderId="71" xfId="0" applyNumberFormat="1" applyFont="1" applyFill="1" applyBorder="1" applyAlignment="1">
      <alignment horizontal="center" vertical="center" shrinkToFit="1"/>
    </xf>
    <xf numFmtId="177" fontId="11" fillId="8" borderId="72" xfId="0" applyNumberFormat="1" applyFont="1" applyFill="1" applyBorder="1" applyAlignment="1">
      <alignment vertical="center" shrinkToFit="1"/>
    </xf>
    <xf numFmtId="177" fontId="11" fillId="8" borderId="73" xfId="0" applyNumberFormat="1" applyFont="1" applyFill="1" applyBorder="1" applyAlignment="1">
      <alignment vertical="center" shrinkToFit="1"/>
    </xf>
    <xf numFmtId="177" fontId="11" fillId="8" borderId="74" xfId="0" applyNumberFormat="1" applyFont="1" applyFill="1" applyBorder="1" applyAlignment="1">
      <alignment vertical="center" shrinkToFit="1"/>
    </xf>
    <xf numFmtId="177" fontId="19" fillId="9" borderId="2" xfId="0" applyNumberFormat="1" applyFont="1" applyFill="1" applyBorder="1" applyAlignment="1">
      <alignment vertical="center" shrinkToFit="1"/>
    </xf>
    <xf numFmtId="49" fontId="26" fillId="0" borderId="0" xfId="0" applyNumberFormat="1" applyFont="1" applyFill="1">
      <alignment vertical="center"/>
    </xf>
    <xf numFmtId="49" fontId="27" fillId="1" borderId="75" xfId="0" applyNumberFormat="1" applyFont="1" applyFill="1" applyBorder="1" applyAlignment="1">
      <alignment vertical="center" shrinkToFit="1"/>
    </xf>
    <xf numFmtId="49" fontId="27" fillId="1" borderId="76" xfId="0" applyNumberFormat="1" applyFont="1" applyFill="1" applyBorder="1" applyAlignment="1">
      <alignment vertical="center" shrinkToFit="1"/>
    </xf>
    <xf numFmtId="49" fontId="18" fillId="1" borderId="77" xfId="0" applyNumberFormat="1" applyFont="1" applyFill="1" applyBorder="1" applyAlignment="1">
      <alignment horizontal="right" vertical="center" shrinkToFit="1"/>
    </xf>
    <xf numFmtId="49" fontId="27" fillId="1" borderId="78" xfId="0" applyNumberFormat="1" applyFont="1" applyFill="1" applyBorder="1" applyAlignment="1">
      <alignment horizontal="center" vertical="center" shrinkToFit="1"/>
    </xf>
    <xf numFmtId="49" fontId="27" fillId="1" borderId="77" xfId="0" applyNumberFormat="1" applyFont="1" applyFill="1" applyBorder="1" applyAlignment="1">
      <alignment horizontal="center" vertical="center" shrinkToFit="1"/>
    </xf>
    <xf numFmtId="177" fontId="26" fillId="1" borderId="78" xfId="0" applyNumberFormat="1" applyFont="1" applyFill="1" applyBorder="1" applyAlignment="1">
      <alignment horizontal="right" vertical="center" shrinkToFit="1"/>
    </xf>
    <xf numFmtId="177" fontId="26" fillId="1" borderId="76" xfId="0" applyNumberFormat="1" applyFont="1" applyFill="1" applyBorder="1" applyAlignment="1">
      <alignment horizontal="right" vertical="center" shrinkToFit="1"/>
    </xf>
    <xf numFmtId="177" fontId="27" fillId="1" borderId="77" xfId="0" applyNumberFormat="1" applyFont="1" applyFill="1" applyBorder="1" applyAlignment="1">
      <alignment horizontal="right" vertical="center" shrinkToFit="1"/>
    </xf>
    <xf numFmtId="177" fontId="28" fillId="7" borderId="79" xfId="0" applyNumberFormat="1" applyFont="1" applyFill="1" applyBorder="1" applyAlignment="1">
      <alignment horizontal="right" vertical="center" shrinkToFit="1"/>
    </xf>
    <xf numFmtId="177" fontId="29" fillId="10" borderId="79" xfId="0" applyNumberFormat="1" applyFont="1" applyFill="1" applyBorder="1" applyAlignment="1">
      <alignment horizontal="right" vertical="center" shrinkToFit="1"/>
    </xf>
    <xf numFmtId="177" fontId="29" fillId="0" borderId="47" xfId="0" applyNumberFormat="1" applyFont="1" applyFill="1" applyBorder="1" applyAlignment="1">
      <alignment horizontal="right" vertical="center" shrinkToFit="1"/>
    </xf>
    <xf numFmtId="178" fontId="26" fillId="0" borderId="0" xfId="0" applyNumberFormat="1" applyFont="1" applyFill="1" applyBorder="1" applyAlignment="1">
      <alignment horizontal="center" vertical="center" wrapText="1"/>
    </xf>
    <xf numFmtId="180" fontId="26" fillId="0" borderId="0" xfId="0" applyNumberFormat="1" applyFont="1" applyFill="1" applyBorder="1" applyAlignment="1">
      <alignment horizontal="center" vertical="center" shrinkToFit="1"/>
    </xf>
    <xf numFmtId="49" fontId="18" fillId="0" borderId="59" xfId="0" applyNumberFormat="1" applyFont="1" applyFill="1" applyBorder="1" applyAlignment="1">
      <alignment vertical="center" shrinkToFit="1"/>
    </xf>
    <xf numFmtId="49" fontId="14" fillId="0" borderId="43" xfId="0" applyNumberFormat="1" applyFont="1" applyFill="1" applyBorder="1" applyAlignment="1">
      <alignment vertical="center" shrinkToFit="1"/>
    </xf>
    <xf numFmtId="49" fontId="15" fillId="0" borderId="49" xfId="0" applyNumberFormat="1" applyFont="1" applyFill="1" applyBorder="1" applyAlignment="1">
      <alignment vertical="center" shrinkToFit="1"/>
    </xf>
    <xf numFmtId="177" fontId="11" fillId="11" borderId="51" xfId="0" applyNumberFormat="1" applyFont="1" applyFill="1" applyBorder="1" applyAlignment="1">
      <alignment vertical="center" shrinkToFit="1"/>
    </xf>
    <xf numFmtId="177" fontId="11" fillId="11" borderId="9" xfId="0" applyNumberFormat="1" applyFont="1" applyFill="1" applyBorder="1" applyAlignment="1">
      <alignment vertical="center" shrinkToFit="1"/>
    </xf>
    <xf numFmtId="177" fontId="11" fillId="0" borderId="49" xfId="0" applyNumberFormat="1" applyFont="1" applyFill="1" applyBorder="1" applyAlignment="1">
      <alignment vertical="center" shrinkToFit="1"/>
    </xf>
    <xf numFmtId="177" fontId="19" fillId="11" borderId="63" xfId="0" applyNumberFormat="1" applyFont="1" applyFill="1" applyBorder="1" applyAlignment="1">
      <alignment vertical="center" shrinkToFit="1"/>
    </xf>
    <xf numFmtId="177" fontId="19" fillId="5" borderId="2" xfId="0" applyNumberFormat="1" applyFont="1" applyFill="1" applyBorder="1" applyAlignment="1">
      <alignment vertical="center" shrinkToFit="1"/>
    </xf>
    <xf numFmtId="49" fontId="10" fillId="0" borderId="0" xfId="0" applyNumberFormat="1" applyFont="1" applyFill="1" applyBorder="1">
      <alignment vertical="center"/>
    </xf>
    <xf numFmtId="177" fontId="11" fillId="11" borderId="44" xfId="0" applyNumberFormat="1" applyFont="1" applyFill="1" applyBorder="1" applyAlignment="1">
      <alignment vertical="center" shrinkToFit="1"/>
    </xf>
    <xf numFmtId="177" fontId="11" fillId="11" borderId="10" xfId="0" applyNumberFormat="1" applyFont="1" applyFill="1" applyBorder="1" applyAlignment="1">
      <alignment vertical="center" shrinkToFit="1"/>
    </xf>
    <xf numFmtId="177" fontId="19" fillId="11" borderId="61" xfId="0" applyNumberFormat="1" applyFont="1" applyFill="1" applyBorder="1" applyAlignment="1">
      <alignment vertical="center" shrinkToFit="1"/>
    </xf>
    <xf numFmtId="49" fontId="15" fillId="0" borderId="56" xfId="0" applyNumberFormat="1" applyFont="1" applyFill="1" applyBorder="1" applyAlignment="1">
      <alignment vertical="center" shrinkToFit="1"/>
    </xf>
    <xf numFmtId="49" fontId="15" fillId="0" borderId="11" xfId="0" applyNumberFormat="1" applyFont="1" applyFill="1" applyBorder="1" applyAlignment="1">
      <alignment vertical="center" shrinkToFit="1"/>
    </xf>
    <xf numFmtId="49" fontId="15" fillId="0" borderId="38" xfId="0" applyNumberFormat="1" applyFont="1" applyFill="1" applyBorder="1" applyAlignment="1">
      <alignment vertical="center" shrinkToFit="1"/>
    </xf>
    <xf numFmtId="49" fontId="15" fillId="0" borderId="56" xfId="0" applyNumberFormat="1" applyFont="1" applyFill="1" applyBorder="1" applyAlignment="1">
      <alignment horizontal="center" vertical="center" shrinkToFit="1"/>
    </xf>
    <xf numFmtId="49" fontId="15" fillId="0" borderId="38" xfId="0" applyNumberFormat="1" applyFont="1" applyFill="1" applyBorder="1" applyAlignment="1">
      <alignment horizontal="center" vertical="center" shrinkToFit="1"/>
    </xf>
    <xf numFmtId="177" fontId="11" fillId="11" borderId="56" xfId="0" applyNumberFormat="1" applyFont="1" applyFill="1" applyBorder="1" applyAlignment="1">
      <alignment vertical="center" shrinkToFit="1"/>
    </xf>
    <xf numFmtId="177" fontId="11" fillId="11" borderId="11" xfId="0" applyNumberFormat="1" applyFont="1" applyFill="1" applyBorder="1" applyAlignment="1">
      <alignment vertical="center" shrinkToFit="1"/>
    </xf>
    <xf numFmtId="177" fontId="19" fillId="11" borderId="64" xfId="0" applyNumberFormat="1" applyFont="1" applyFill="1" applyBorder="1" applyAlignment="1">
      <alignment vertical="center" shrinkToFit="1"/>
    </xf>
    <xf numFmtId="49" fontId="15" fillId="0" borderId="42" xfId="0" applyNumberFormat="1" applyFont="1" applyFill="1" applyBorder="1" applyAlignment="1">
      <alignment vertical="center" shrinkToFit="1"/>
    </xf>
    <xf numFmtId="49" fontId="15" fillId="0" borderId="8" xfId="0" applyNumberFormat="1" applyFont="1" applyFill="1" applyBorder="1" applyAlignment="1">
      <alignment vertical="center" shrinkToFit="1"/>
    </xf>
    <xf numFmtId="49" fontId="15" fillId="0" borderId="35" xfId="0" applyNumberFormat="1" applyFont="1" applyFill="1" applyBorder="1" applyAlignment="1">
      <alignment horizontal="left" vertical="center" shrinkToFit="1"/>
    </xf>
    <xf numFmtId="49" fontId="15" fillId="0" borderId="35" xfId="0" applyNumberFormat="1" applyFont="1" applyFill="1" applyBorder="1" applyAlignment="1">
      <alignment horizontal="center" vertical="center" shrinkToFit="1"/>
    </xf>
    <xf numFmtId="177" fontId="11" fillId="0" borderId="68" xfId="0" applyNumberFormat="1" applyFont="1" applyFill="1" applyBorder="1" applyAlignment="1">
      <alignment vertical="center" shrinkToFit="1"/>
    </xf>
    <xf numFmtId="177" fontId="11" fillId="0" borderId="69" xfId="0" applyNumberFormat="1" applyFont="1" applyFill="1" applyBorder="1" applyAlignment="1">
      <alignment vertical="center" shrinkToFit="1"/>
    </xf>
    <xf numFmtId="177" fontId="11" fillId="0" borderId="70" xfId="0" applyNumberFormat="1" applyFont="1" applyFill="1" applyBorder="1" applyAlignment="1">
      <alignment vertical="center" shrinkToFit="1"/>
    </xf>
    <xf numFmtId="177" fontId="19" fillId="11" borderId="53" xfId="0" applyNumberFormat="1" applyFont="1" applyFill="1" applyBorder="1" applyAlignment="1">
      <alignment vertical="center" shrinkToFit="1"/>
    </xf>
    <xf numFmtId="49" fontId="14" fillId="0" borderId="83" xfId="0" applyNumberFormat="1" applyFont="1" applyFill="1" applyBorder="1" applyAlignment="1">
      <alignment horizontal="left" vertical="center" shrinkToFit="1"/>
    </xf>
    <xf numFmtId="49" fontId="15" fillId="0" borderId="5" xfId="0" applyNumberFormat="1" applyFont="1" applyFill="1" applyBorder="1" applyAlignment="1">
      <alignment horizontal="center" vertical="center" shrinkToFit="1"/>
    </xf>
    <xf numFmtId="49" fontId="15" fillId="0" borderId="83" xfId="0" applyNumberFormat="1" applyFont="1" applyFill="1" applyBorder="1" applyAlignment="1">
      <alignment horizontal="center" vertical="center" shrinkToFit="1"/>
    </xf>
    <xf numFmtId="177" fontId="11" fillId="0" borderId="84" xfId="0" applyNumberFormat="1" applyFont="1" applyFill="1" applyBorder="1" applyAlignment="1">
      <alignment vertical="center" shrinkToFit="1"/>
    </xf>
    <xf numFmtId="177" fontId="11" fillId="0" borderId="85" xfId="0" applyNumberFormat="1" applyFont="1" applyFill="1" applyBorder="1" applyAlignment="1">
      <alignment vertical="center" shrinkToFit="1"/>
    </xf>
    <xf numFmtId="177" fontId="11" fillId="0" borderId="86" xfId="0" applyNumberFormat="1" applyFont="1" applyFill="1" applyBorder="1" applyAlignment="1">
      <alignment vertical="center" shrinkToFit="1"/>
    </xf>
    <xf numFmtId="177" fontId="19" fillId="11" borderId="1" xfId="0" applyNumberFormat="1" applyFont="1" applyFill="1" applyBorder="1" applyAlignment="1">
      <alignment vertical="center" shrinkToFit="1"/>
    </xf>
    <xf numFmtId="177" fontId="28" fillId="12" borderId="79" xfId="0" applyNumberFormat="1" applyFont="1" applyFill="1" applyBorder="1" applyAlignment="1">
      <alignment vertical="center" shrinkToFit="1"/>
    </xf>
    <xf numFmtId="177" fontId="29" fillId="13" borderId="79" xfId="0" applyNumberFormat="1" applyFont="1" applyFill="1" applyBorder="1" applyAlignment="1">
      <alignment vertical="center" shrinkToFit="1"/>
    </xf>
    <xf numFmtId="177" fontId="11" fillId="0" borderId="87" xfId="0" applyNumberFormat="1" applyFont="1" applyFill="1" applyBorder="1" applyAlignment="1">
      <alignment vertical="center" shrinkToFit="1"/>
    </xf>
    <xf numFmtId="177" fontId="11" fillId="0" borderId="88" xfId="0" applyNumberFormat="1" applyFont="1" applyFill="1" applyBorder="1" applyAlignment="1">
      <alignment vertical="center" shrinkToFit="1"/>
    </xf>
    <xf numFmtId="177" fontId="11" fillId="0" borderId="89" xfId="0" applyNumberFormat="1" applyFont="1" applyFill="1" applyBorder="1" applyAlignment="1">
      <alignment vertical="center" shrinkToFit="1"/>
    </xf>
    <xf numFmtId="177" fontId="19" fillId="14" borderId="63" xfId="0" applyNumberFormat="1" applyFont="1" applyFill="1" applyBorder="1" applyAlignment="1">
      <alignment vertical="center" shrinkToFit="1"/>
    </xf>
    <xf numFmtId="177" fontId="11" fillId="0" borderId="90" xfId="0" applyNumberFormat="1" applyFont="1" applyFill="1" applyBorder="1" applyAlignment="1">
      <alignment vertical="center" shrinkToFit="1"/>
    </xf>
    <xf numFmtId="177" fontId="19" fillId="14" borderId="61" xfId="0" applyNumberFormat="1" applyFont="1" applyFill="1" applyBorder="1" applyAlignment="1">
      <alignment vertical="center" shrinkToFit="1"/>
    </xf>
    <xf numFmtId="178" fontId="23" fillId="0" borderId="0" xfId="0" applyNumberFormat="1" applyFont="1" applyFill="1" applyBorder="1" applyAlignment="1">
      <alignment horizontal="left" vertical="center" shrinkToFit="1"/>
    </xf>
    <xf numFmtId="179" fontId="10" fillId="0" borderId="0" xfId="0" applyNumberFormat="1" applyFont="1" applyFill="1">
      <alignment vertical="center"/>
    </xf>
    <xf numFmtId="179" fontId="10" fillId="0" borderId="0" xfId="0" applyNumberFormat="1" applyFont="1" applyFill="1" applyBorder="1">
      <alignment vertical="center"/>
    </xf>
    <xf numFmtId="49" fontId="27" fillId="0" borderId="22" xfId="0" applyNumberFormat="1" applyFont="1" applyFill="1" applyBorder="1" applyAlignment="1">
      <alignment horizontal="left" vertical="center" shrinkToFit="1"/>
    </xf>
    <xf numFmtId="49" fontId="27" fillId="0" borderId="23" xfId="0" applyNumberFormat="1" applyFont="1" applyFill="1" applyBorder="1" applyAlignment="1">
      <alignment horizontal="left" vertical="center" shrinkToFit="1"/>
    </xf>
    <xf numFmtId="178" fontId="16" fillId="0" borderId="0" xfId="0" applyNumberFormat="1" applyFont="1" applyFill="1" applyBorder="1" applyAlignment="1">
      <alignment horizontal="left" vertical="center" shrinkToFit="1"/>
    </xf>
    <xf numFmtId="49" fontId="15" fillId="0" borderId="40" xfId="0" applyNumberFormat="1" applyFont="1" applyFill="1" applyBorder="1" applyAlignment="1">
      <alignment vertical="center" shrinkToFit="1"/>
    </xf>
    <xf numFmtId="49" fontId="15" fillId="0" borderId="93" xfId="0" applyNumberFormat="1" applyFont="1" applyFill="1" applyBorder="1" applyAlignment="1">
      <alignment vertical="center" shrinkToFit="1"/>
    </xf>
    <xf numFmtId="49" fontId="15" fillId="0" borderId="45" xfId="0" applyNumberFormat="1" applyFont="1" applyFill="1" applyBorder="1" applyAlignment="1">
      <alignment horizontal="center" vertical="center" shrinkToFit="1"/>
    </xf>
    <xf numFmtId="49" fontId="15" fillId="0" borderId="40" xfId="0" applyNumberFormat="1" applyFont="1" applyFill="1" applyBorder="1" applyAlignment="1">
      <alignment horizontal="center" vertical="center" shrinkToFit="1"/>
    </xf>
    <xf numFmtId="177" fontId="11" fillId="0" borderId="94" xfId="0" applyNumberFormat="1" applyFont="1" applyFill="1" applyBorder="1" applyAlignment="1">
      <alignment vertical="center" shrinkToFit="1"/>
    </xf>
    <xf numFmtId="177" fontId="11" fillId="0" borderId="95" xfId="0" applyNumberFormat="1" applyFont="1" applyFill="1" applyBorder="1" applyAlignment="1">
      <alignment vertical="center" shrinkToFit="1"/>
    </xf>
    <xf numFmtId="177" fontId="11" fillId="0" borderId="96" xfId="0" applyNumberFormat="1" applyFont="1" applyFill="1" applyBorder="1" applyAlignment="1">
      <alignment vertical="center" shrinkToFit="1"/>
    </xf>
    <xf numFmtId="177" fontId="19" fillId="14" borderId="97" xfId="0" applyNumberFormat="1" applyFont="1" applyFill="1" applyBorder="1" applyAlignment="1">
      <alignment vertical="center" shrinkToFit="1"/>
    </xf>
    <xf numFmtId="177" fontId="19" fillId="5" borderId="98" xfId="0" applyNumberFormat="1" applyFont="1" applyFill="1" applyBorder="1" applyAlignment="1">
      <alignment vertical="center" shrinkToFit="1"/>
    </xf>
    <xf numFmtId="177" fontId="26" fillId="1" borderId="101" xfId="0" applyNumberFormat="1" applyFont="1" applyFill="1" applyBorder="1" applyAlignment="1">
      <alignment vertical="center" shrinkToFit="1"/>
    </xf>
    <xf numFmtId="177" fontId="26" fillId="1" borderId="102" xfId="0" applyNumberFormat="1" applyFont="1" applyFill="1" applyBorder="1" applyAlignment="1">
      <alignment vertical="center" shrinkToFit="1"/>
    </xf>
    <xf numFmtId="177" fontId="26" fillId="1" borderId="103" xfId="0" applyNumberFormat="1" applyFont="1" applyFill="1" applyBorder="1" applyAlignment="1">
      <alignment vertical="center" shrinkToFit="1"/>
    </xf>
    <xf numFmtId="177" fontId="19" fillId="14" borderId="79" xfId="0" applyNumberFormat="1" applyFont="1" applyFill="1" applyBorder="1" applyAlignment="1">
      <alignment vertical="center" shrinkToFit="1"/>
    </xf>
    <xf numFmtId="177" fontId="27" fillId="15" borderId="79" xfId="0" applyNumberFormat="1" applyFont="1" applyFill="1" applyBorder="1" applyAlignment="1">
      <alignment vertical="center" shrinkToFit="1"/>
    </xf>
    <xf numFmtId="177" fontId="27" fillId="0" borderId="47" xfId="0" applyNumberFormat="1" applyFont="1" applyFill="1" applyBorder="1" applyAlignment="1">
      <alignment horizontal="right" vertical="center" shrinkToFit="1"/>
    </xf>
    <xf numFmtId="178" fontId="26" fillId="0" borderId="0" xfId="0" applyNumberFormat="1" applyFont="1" applyFill="1" applyBorder="1" applyAlignment="1">
      <alignment horizontal="center" vertical="center"/>
    </xf>
    <xf numFmtId="38" fontId="26" fillId="0" borderId="0" xfId="1" applyFont="1" applyFill="1" applyBorder="1" applyAlignment="1">
      <alignment horizontal="center" vertical="center" shrinkToFit="1"/>
    </xf>
    <xf numFmtId="179" fontId="26" fillId="0" borderId="0" xfId="0" applyNumberFormat="1" applyFont="1" applyFill="1">
      <alignment vertical="center"/>
    </xf>
    <xf numFmtId="177" fontId="26" fillId="0" borderId="78" xfId="0" applyNumberFormat="1" applyFont="1" applyFill="1" applyBorder="1" applyAlignment="1">
      <alignment horizontal="right" vertical="center"/>
    </xf>
    <xf numFmtId="177" fontId="26" fillId="0" borderId="76" xfId="0" applyNumberFormat="1" applyFont="1" applyFill="1" applyBorder="1" applyAlignment="1">
      <alignment horizontal="right" vertical="center"/>
    </xf>
    <xf numFmtId="177" fontId="27" fillId="0" borderId="77" xfId="0" applyNumberFormat="1" applyFont="1" applyFill="1" applyBorder="1" applyAlignment="1">
      <alignment vertical="center" shrinkToFit="1"/>
    </xf>
    <xf numFmtId="177" fontId="15" fillId="5" borderId="104" xfId="0" applyNumberFormat="1" applyFont="1" applyFill="1" applyBorder="1" applyAlignment="1">
      <alignment vertical="center" shrinkToFit="1"/>
    </xf>
    <xf numFmtId="177" fontId="27" fillId="0" borderId="104" xfId="0" applyNumberFormat="1" applyFont="1" applyFill="1" applyBorder="1">
      <alignment vertical="center"/>
    </xf>
    <xf numFmtId="177" fontId="27" fillId="0" borderId="47" xfId="0" applyNumberFormat="1" applyFont="1" applyFill="1" applyBorder="1" applyAlignment="1">
      <alignment horizontal="right" vertical="center"/>
    </xf>
    <xf numFmtId="49" fontId="27" fillId="0" borderId="0" xfId="0" applyNumberFormat="1" applyFont="1" applyFill="1" applyBorder="1" applyAlignment="1">
      <alignment horizontal="right" vertical="center"/>
    </xf>
    <xf numFmtId="49" fontId="32" fillId="0" borderId="0" xfId="0" applyNumberFormat="1" applyFont="1" applyFill="1" applyBorder="1" applyAlignment="1">
      <alignment vertical="center"/>
    </xf>
    <xf numFmtId="177" fontId="26" fillId="0" borderId="0" xfId="0" applyNumberFormat="1" applyFont="1" applyFill="1" applyBorder="1" applyAlignment="1">
      <alignment horizontal="right" vertical="center"/>
    </xf>
    <xf numFmtId="177" fontId="27" fillId="0" borderId="0" xfId="0" applyNumberFormat="1" applyFont="1" applyFill="1" applyBorder="1" applyAlignment="1">
      <alignment vertical="center" shrinkToFit="1"/>
    </xf>
    <xf numFmtId="177" fontId="15" fillId="0" borderId="0" xfId="0" applyNumberFormat="1" applyFont="1" applyFill="1" applyBorder="1" applyAlignment="1">
      <alignment vertical="center" shrinkToFit="1"/>
    </xf>
    <xf numFmtId="177" fontId="27" fillId="0" borderId="0" xfId="0" applyNumberFormat="1" applyFont="1" applyFill="1" applyBorder="1">
      <alignment vertical="center"/>
    </xf>
    <xf numFmtId="177" fontId="27" fillId="0" borderId="0" xfId="0" applyNumberFormat="1" applyFont="1" applyFill="1" applyBorder="1" applyAlignment="1">
      <alignment horizontal="right" vertical="center"/>
    </xf>
    <xf numFmtId="178" fontId="26" fillId="0" borderId="0" xfId="0" applyNumberFormat="1" applyFont="1" applyFill="1" applyBorder="1" applyAlignment="1">
      <alignment horizontal="left" vertical="center"/>
    </xf>
    <xf numFmtId="177" fontId="11" fillId="0" borderId="0" xfId="0" applyNumberFormat="1" applyFont="1" applyFill="1">
      <alignment vertical="center"/>
    </xf>
    <xf numFmtId="178" fontId="15" fillId="0" borderId="0" xfId="0" applyNumberFormat="1" applyFont="1" applyFill="1" applyBorder="1" applyAlignment="1">
      <alignment horizontal="left" vertical="center"/>
    </xf>
    <xf numFmtId="9" fontId="27" fillId="0" borderId="58" xfId="0" applyNumberFormat="1" applyFont="1" applyFill="1" applyBorder="1" applyAlignment="1">
      <alignment horizontal="center" vertical="center"/>
    </xf>
    <xf numFmtId="0" fontId="5" fillId="0" borderId="0" xfId="0" applyFont="1" applyFill="1" applyBorder="1">
      <alignment vertical="center"/>
    </xf>
    <xf numFmtId="49" fontId="27" fillId="0" borderId="99" xfId="0" applyNumberFormat="1" applyFont="1" applyFill="1" applyBorder="1" applyAlignment="1">
      <alignment horizontal="right" vertical="center"/>
    </xf>
    <xf numFmtId="49" fontId="27" fillId="0" borderId="100" xfId="0" applyNumberFormat="1" applyFont="1" applyFill="1" applyBorder="1" applyAlignment="1">
      <alignment horizontal="right" vertical="center"/>
    </xf>
    <xf numFmtId="49" fontId="27" fillId="0" borderId="79" xfId="0" applyNumberFormat="1" applyFont="1" applyFill="1" applyBorder="1" applyAlignment="1">
      <alignment horizontal="right" vertical="center"/>
    </xf>
    <xf numFmtId="177" fontId="27" fillId="0" borderId="80" xfId="0" applyNumberFormat="1" applyFont="1" applyFill="1" applyBorder="1" applyAlignment="1">
      <alignment horizontal="right" vertical="center"/>
    </xf>
    <xf numFmtId="177" fontId="27" fillId="0" borderId="79" xfId="0" applyNumberFormat="1" applyFont="1" applyFill="1" applyBorder="1" applyAlignment="1">
      <alignment horizontal="right" vertical="center"/>
    </xf>
    <xf numFmtId="49" fontId="18" fillId="0" borderId="22" xfId="0" applyNumberFormat="1" applyFont="1" applyFill="1" applyBorder="1" applyAlignment="1">
      <alignment horizontal="left" vertical="center" shrinkToFit="1"/>
    </xf>
    <xf numFmtId="49" fontId="27" fillId="0" borderId="23" xfId="0" applyNumberFormat="1" applyFont="1" applyFill="1" applyBorder="1" applyAlignment="1">
      <alignment horizontal="left" vertical="center" shrinkToFit="1"/>
    </xf>
    <xf numFmtId="177" fontId="19" fillId="0" borderId="13" xfId="0" applyNumberFormat="1" applyFont="1" applyFill="1" applyBorder="1" applyAlignment="1">
      <alignment horizontal="right" vertical="center" shrinkToFit="1"/>
    </xf>
    <xf numFmtId="177" fontId="19" fillId="0" borderId="61" xfId="0" applyNumberFormat="1" applyFont="1" applyFill="1" applyBorder="1" applyAlignment="1">
      <alignment horizontal="right" vertical="center" shrinkToFit="1"/>
    </xf>
    <xf numFmtId="178" fontId="21" fillId="0" borderId="0" xfId="0" applyNumberFormat="1" applyFont="1" applyFill="1" applyBorder="1" applyAlignment="1">
      <alignment horizontal="left" vertical="center" shrinkToFit="1"/>
    </xf>
    <xf numFmtId="49" fontId="18" fillId="0" borderId="91" xfId="0" applyNumberFormat="1" applyFont="1" applyFill="1" applyBorder="1" applyAlignment="1">
      <alignment horizontal="left" vertical="center" shrinkToFit="1"/>
    </xf>
    <xf numFmtId="49" fontId="18" fillId="0" borderId="92" xfId="0" applyNumberFormat="1" applyFont="1" applyFill="1" applyBorder="1" applyAlignment="1">
      <alignment horizontal="left" vertical="center" shrinkToFit="1"/>
    </xf>
    <xf numFmtId="177" fontId="19" fillId="0" borderId="22" xfId="0" applyNumberFormat="1" applyFont="1" applyFill="1" applyBorder="1" applyAlignment="1">
      <alignment horizontal="right" vertical="center" shrinkToFit="1"/>
    </xf>
    <xf numFmtId="177" fontId="19" fillId="0" borderId="97" xfId="0" applyNumberFormat="1" applyFont="1" applyFill="1" applyBorder="1" applyAlignment="1">
      <alignment horizontal="right" vertical="center" shrinkToFit="1"/>
    </xf>
    <xf numFmtId="49" fontId="18" fillId="1" borderId="99" xfId="0" applyNumberFormat="1" applyFont="1" applyFill="1" applyBorder="1" applyAlignment="1">
      <alignment horizontal="right" vertical="center" shrinkToFit="1"/>
    </xf>
    <xf numFmtId="49" fontId="27" fillId="1" borderId="100" xfId="0" applyNumberFormat="1" applyFont="1" applyFill="1" applyBorder="1" applyAlignment="1">
      <alignment horizontal="right" vertical="center" shrinkToFit="1"/>
    </xf>
    <xf numFmtId="49" fontId="27" fillId="1" borderId="79" xfId="0" applyNumberFormat="1" applyFont="1" applyFill="1" applyBorder="1" applyAlignment="1">
      <alignment horizontal="right" vertical="center" shrinkToFit="1"/>
    </xf>
    <xf numFmtId="177" fontId="27" fillId="15" borderId="80" xfId="0" applyNumberFormat="1" applyFont="1" applyFill="1" applyBorder="1" applyAlignment="1">
      <alignment horizontal="right" vertical="center" shrinkToFit="1"/>
    </xf>
    <xf numFmtId="177" fontId="27" fillId="15" borderId="79" xfId="0" applyNumberFormat="1" applyFont="1" applyFill="1" applyBorder="1" applyAlignment="1">
      <alignment horizontal="right" vertical="center" shrinkToFit="1"/>
    </xf>
    <xf numFmtId="49" fontId="27" fillId="0" borderId="13" xfId="0" applyNumberFormat="1" applyFont="1" applyFill="1" applyBorder="1" applyAlignment="1">
      <alignment horizontal="left" vertical="center" shrinkToFit="1"/>
    </xf>
    <xf numFmtId="49" fontId="27" fillId="0" borderId="19" xfId="0" applyNumberFormat="1" applyFont="1" applyFill="1" applyBorder="1" applyAlignment="1">
      <alignment horizontal="left" vertical="center" shrinkToFit="1"/>
    </xf>
    <xf numFmtId="177" fontId="29" fillId="13" borderId="80" xfId="0" applyNumberFormat="1" applyFont="1" applyFill="1" applyBorder="1" applyAlignment="1">
      <alignment horizontal="right" vertical="center" shrinkToFit="1"/>
    </xf>
    <xf numFmtId="177" fontId="29" fillId="13" borderId="79" xfId="0" applyNumberFormat="1" applyFont="1" applyFill="1" applyBorder="1" applyAlignment="1">
      <alignment horizontal="right" vertical="center" shrinkToFit="1"/>
    </xf>
    <xf numFmtId="49" fontId="27" fillId="0" borderId="24" xfId="0" applyNumberFormat="1" applyFont="1" applyFill="1" applyBorder="1" applyAlignment="1">
      <alignment horizontal="left" vertical="center" shrinkToFit="1"/>
    </xf>
    <xf numFmtId="49" fontId="27" fillId="0" borderId="25" xfId="0" applyNumberFormat="1" applyFont="1" applyFill="1" applyBorder="1" applyAlignment="1">
      <alignment horizontal="left" vertical="center" shrinkToFit="1"/>
    </xf>
    <xf numFmtId="177" fontId="19" fillId="0" borderId="24" xfId="0" applyNumberFormat="1" applyFont="1" applyFill="1" applyBorder="1" applyAlignment="1">
      <alignment horizontal="right" vertical="center" shrinkToFit="1"/>
    </xf>
    <xf numFmtId="177" fontId="19" fillId="0" borderId="63" xfId="0" applyNumberFormat="1" applyFont="1" applyFill="1" applyBorder="1" applyAlignment="1">
      <alignment horizontal="right" vertical="center" shrinkToFit="1"/>
    </xf>
    <xf numFmtId="49" fontId="18" fillId="0" borderId="13" xfId="0" applyNumberFormat="1" applyFont="1" applyFill="1" applyBorder="1" applyAlignment="1">
      <alignment horizontal="left" vertical="center" shrinkToFit="1"/>
    </xf>
    <xf numFmtId="178" fontId="16" fillId="0" borderId="0" xfId="0" applyNumberFormat="1" applyFont="1" applyFill="1" applyBorder="1" applyAlignment="1">
      <alignment horizontal="left" vertical="center" shrinkToFit="1"/>
    </xf>
    <xf numFmtId="178" fontId="10" fillId="0" borderId="0" xfId="0" applyNumberFormat="1" applyFont="1" applyFill="1" applyBorder="1" applyAlignment="1">
      <alignment horizontal="left" vertical="center" shrinkToFit="1"/>
    </xf>
    <xf numFmtId="177" fontId="19" fillId="0" borderId="4" xfId="0" applyNumberFormat="1" applyFont="1" applyFill="1" applyBorder="1" applyAlignment="1">
      <alignment horizontal="right" vertical="center" shrinkToFit="1"/>
    </xf>
    <xf numFmtId="177" fontId="19" fillId="0" borderId="53" xfId="0" applyNumberFormat="1" applyFont="1" applyFill="1" applyBorder="1" applyAlignment="1">
      <alignment horizontal="right" vertical="center" shrinkToFit="1"/>
    </xf>
    <xf numFmtId="49" fontId="30" fillId="0" borderId="81" xfId="0" applyNumberFormat="1" applyFont="1" applyFill="1" applyBorder="1" applyAlignment="1">
      <alignment vertical="center" shrinkToFit="1"/>
    </xf>
    <xf numFmtId="0" fontId="0" fillId="0" borderId="82" xfId="0" applyBorder="1" applyAlignment="1">
      <alignment vertical="center" shrinkToFit="1"/>
    </xf>
    <xf numFmtId="177" fontId="19" fillId="0" borderId="46" xfId="0" applyNumberFormat="1" applyFont="1" applyFill="1" applyBorder="1" applyAlignment="1">
      <alignment horizontal="right" vertical="center" shrinkToFit="1"/>
    </xf>
    <xf numFmtId="177" fontId="19" fillId="0" borderId="1" xfId="0" applyNumberFormat="1" applyFont="1" applyFill="1" applyBorder="1" applyAlignment="1">
      <alignment horizontal="right" vertical="center" shrinkToFit="1"/>
    </xf>
    <xf numFmtId="0" fontId="22" fillId="0" borderId="0" xfId="0" applyFont="1" applyFill="1" applyBorder="1" applyAlignment="1">
      <alignment vertical="center" shrinkToFit="1"/>
    </xf>
    <xf numFmtId="177" fontId="19" fillId="0" borderId="12" xfId="0" applyNumberFormat="1" applyFont="1" applyFill="1" applyBorder="1" applyAlignment="1">
      <alignment horizontal="right" vertical="center" shrinkToFit="1"/>
    </xf>
    <xf numFmtId="177" fontId="19" fillId="0" borderId="60" xfId="0" applyNumberFormat="1" applyFont="1" applyFill="1" applyBorder="1" applyAlignment="1">
      <alignment horizontal="right" vertical="center" shrinkToFit="1"/>
    </xf>
    <xf numFmtId="49" fontId="10" fillId="0" borderId="0" xfId="0" applyNumberFormat="1" applyFont="1" applyFill="1" applyBorder="1" applyAlignment="1">
      <alignment horizontal="center" vertical="center"/>
    </xf>
    <xf numFmtId="177" fontId="19" fillId="7" borderId="14" xfId="0" applyNumberFormat="1" applyFont="1" applyFill="1" applyBorder="1" applyAlignment="1">
      <alignment horizontal="right" vertical="center" shrinkToFit="1"/>
    </xf>
    <xf numFmtId="177" fontId="19" fillId="7" borderId="64" xfId="0" applyNumberFormat="1" applyFont="1" applyFill="1" applyBorder="1" applyAlignment="1">
      <alignment horizontal="right" vertical="center" shrinkToFit="1"/>
    </xf>
    <xf numFmtId="177" fontId="19" fillId="8" borderId="4" xfId="0" applyNumberFormat="1" applyFont="1" applyFill="1" applyBorder="1" applyAlignment="1">
      <alignment horizontal="right" vertical="center" shrinkToFit="1"/>
    </xf>
    <xf numFmtId="177" fontId="19" fillId="8" borderId="53" xfId="0" applyNumberFormat="1" applyFont="1" applyFill="1" applyBorder="1" applyAlignment="1">
      <alignment horizontal="right" vertical="center" shrinkToFit="1"/>
    </xf>
    <xf numFmtId="177" fontId="29" fillId="10" borderId="80" xfId="0" applyNumberFormat="1" applyFont="1" applyFill="1" applyBorder="1" applyAlignment="1">
      <alignment horizontal="right" vertical="center" shrinkToFit="1"/>
    </xf>
    <xf numFmtId="177" fontId="29" fillId="10" borderId="79" xfId="0" applyNumberFormat="1" applyFont="1" applyFill="1" applyBorder="1" applyAlignment="1">
      <alignment horizontal="right" vertical="center" shrinkToFit="1"/>
    </xf>
    <xf numFmtId="49" fontId="10" fillId="0" borderId="0" xfId="0" applyNumberFormat="1" applyFont="1" applyFill="1" applyBorder="1" applyAlignment="1">
      <alignment horizontal="center" vertical="center" shrinkToFit="1"/>
    </xf>
    <xf numFmtId="49" fontId="14" fillId="0" borderId="4" xfId="0" applyNumberFormat="1" applyFont="1" applyFill="1" applyBorder="1" applyAlignment="1">
      <alignment horizontal="center" vertical="center"/>
    </xf>
    <xf numFmtId="49" fontId="14" fillId="0" borderId="53" xfId="0" applyNumberFormat="1" applyFont="1" applyFill="1" applyBorder="1" applyAlignment="1">
      <alignment horizontal="center" vertical="center"/>
    </xf>
    <xf numFmtId="49" fontId="15" fillId="0" borderId="42"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49" fontId="15" fillId="0" borderId="35" xfId="0" applyNumberFormat="1" applyFont="1" applyFill="1" applyBorder="1" applyAlignment="1">
      <alignment horizontal="center" vertical="center"/>
    </xf>
    <xf numFmtId="49" fontId="15" fillId="0" borderId="51" xfId="0" applyNumberFormat="1" applyFont="1" applyFill="1" applyBorder="1" applyAlignment="1">
      <alignment horizontal="center" vertical="center"/>
    </xf>
    <xf numFmtId="49" fontId="15" fillId="0" borderId="36" xfId="0" applyNumberFormat="1" applyFont="1" applyFill="1" applyBorder="1" applyAlignment="1">
      <alignment horizontal="center" vertical="center"/>
    </xf>
    <xf numFmtId="49" fontId="15" fillId="0" borderId="56" xfId="0" applyNumberFormat="1" applyFont="1" applyFill="1" applyBorder="1" applyAlignment="1">
      <alignment horizontal="center" vertical="center"/>
    </xf>
    <xf numFmtId="49" fontId="15" fillId="0" borderId="38" xfId="0" applyNumberFormat="1" applyFont="1" applyFill="1" applyBorder="1" applyAlignment="1">
      <alignment horizontal="center" vertical="center"/>
    </xf>
    <xf numFmtId="49" fontId="14" fillId="0" borderId="42"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6" fillId="0" borderId="52" xfId="0" applyNumberFormat="1" applyFont="1" applyBorder="1" applyAlignment="1">
      <alignment horizontal="center" vertical="center" wrapText="1"/>
    </xf>
    <xf numFmtId="49" fontId="16" fillId="0" borderId="57" xfId="0" applyNumberFormat="1" applyFont="1" applyBorder="1" applyAlignment="1">
      <alignment horizontal="center" vertical="center" wrapText="1"/>
    </xf>
    <xf numFmtId="49" fontId="14" fillId="0" borderId="52" xfId="0" applyNumberFormat="1" applyFont="1" applyFill="1" applyBorder="1" applyAlignment="1">
      <alignment horizontal="center" vertical="center" wrapText="1"/>
    </xf>
    <xf numFmtId="49" fontId="14" fillId="0" borderId="57" xfId="0" applyNumberFormat="1"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left" vertical="center" wrapText="1"/>
    </xf>
    <xf numFmtId="0" fontId="5" fillId="0" borderId="19" xfId="0" applyFont="1" applyBorder="1" applyAlignment="1">
      <alignment horizontal="left" vertical="center" wrapText="1"/>
    </xf>
    <xf numFmtId="0" fontId="5" fillId="0" borderId="12" xfId="0" applyFont="1" applyBorder="1" applyAlignment="1">
      <alignment horizontal="left" vertical="center" wrapText="1"/>
    </xf>
    <xf numFmtId="0" fontId="5" fillId="0" borderId="18" xfId="0" applyFont="1" applyBorder="1" applyAlignment="1">
      <alignment horizontal="left" vertical="center" wrapText="1"/>
    </xf>
    <xf numFmtId="0" fontId="5" fillId="2" borderId="4"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 fillId="0" borderId="32" xfId="0" applyFont="1" applyBorder="1" applyAlignment="1">
      <alignment horizontal="center" vertical="center"/>
    </xf>
    <xf numFmtId="0" fontId="5" fillId="0" borderId="5" xfId="0" applyFont="1" applyBorder="1" applyAlignment="1">
      <alignment horizontal="center" vertical="center"/>
    </xf>
    <xf numFmtId="0" fontId="6" fillId="3" borderId="1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5" fillId="2" borderId="4" xfId="0" applyFont="1" applyFill="1" applyBorder="1" applyAlignment="1">
      <alignment horizontal="center" vertical="center" wrapText="1" shrinkToFit="1"/>
    </xf>
    <xf numFmtId="0" fontId="5" fillId="2" borderId="21" xfId="0" applyFont="1" applyFill="1" applyBorder="1" applyAlignment="1">
      <alignment horizontal="center" vertical="center" wrapText="1" shrinkToFi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7"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42" xfId="0" applyFont="1" applyBorder="1" applyAlignment="1">
      <alignment horizontal="center" vertical="center"/>
    </xf>
    <xf numFmtId="0" fontId="3" fillId="0" borderId="33" xfId="0" applyFont="1" applyBorder="1" applyAlignment="1">
      <alignment horizontal="center" vertical="center"/>
    </xf>
    <xf numFmtId="0" fontId="3" fillId="0" borderId="41" xfId="0" applyFont="1" applyBorder="1" applyAlignment="1">
      <alignment horizontal="center" vertical="center"/>
    </xf>
    <xf numFmtId="0" fontId="5" fillId="0" borderId="13" xfId="0" applyFont="1" applyBorder="1" applyAlignment="1">
      <alignment horizontal="left" vertical="center"/>
    </xf>
    <xf numFmtId="0" fontId="5" fillId="0" borderId="19" xfId="0" applyFont="1" applyBorder="1" applyAlignment="1">
      <alignment horizontal="left" vertical="center"/>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left" vertical="center"/>
    </xf>
    <xf numFmtId="0" fontId="6" fillId="3"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0" xfId="0" applyFont="1" applyFill="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5" xfId="0" applyFont="1" applyBorder="1" applyAlignment="1">
      <alignment vertical="center" wrapText="1"/>
    </xf>
    <xf numFmtId="0" fontId="5" fillId="0" borderId="27" xfId="0" applyFont="1" applyBorder="1" applyAlignment="1">
      <alignment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5" fillId="0" borderId="3" xfId="0" applyFont="1" applyBorder="1" applyAlignment="1">
      <alignment vertical="center" wrapText="1"/>
    </xf>
    <xf numFmtId="0" fontId="4" fillId="0" borderId="44" xfId="0" applyFont="1" applyBorder="1" applyAlignment="1">
      <alignment horizontal="left" vertical="center"/>
    </xf>
    <xf numFmtId="0" fontId="4" fillId="0" borderId="10" xfId="0" applyFont="1" applyBorder="1" applyAlignment="1">
      <alignment horizontal="left" vertical="center"/>
    </xf>
    <xf numFmtId="0" fontId="6" fillId="3" borderId="45" xfId="0" applyFont="1" applyFill="1" applyBorder="1" applyAlignment="1">
      <alignment horizontal="center" vertical="center"/>
    </xf>
    <xf numFmtId="0" fontId="6" fillId="3" borderId="39" xfId="0" applyFont="1" applyFill="1" applyBorder="1" applyAlignment="1">
      <alignment horizontal="center" vertical="center"/>
    </xf>
    <xf numFmtId="0" fontId="5" fillId="0" borderId="46" xfId="0" applyFont="1" applyBorder="1" applyAlignment="1">
      <alignment horizontal="center" vertical="center"/>
    </xf>
    <xf numFmtId="0" fontId="5" fillId="0" borderId="27" xfId="0" applyFont="1" applyBorder="1" applyAlignment="1">
      <alignment horizontal="center" vertical="center"/>
    </xf>
    <xf numFmtId="0" fontId="5" fillId="0" borderId="44" xfId="0" applyFont="1" applyBorder="1" applyAlignment="1">
      <alignment horizontal="left" vertical="center"/>
    </xf>
    <xf numFmtId="0" fontId="5" fillId="0" borderId="10" xfId="0" applyFont="1" applyBorder="1" applyAlignment="1">
      <alignment horizontal="left" vertical="center"/>
    </xf>
    <xf numFmtId="0" fontId="3" fillId="0" borderId="15"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0" fontId="4" fillId="0" borderId="13" xfId="0" applyFont="1" applyBorder="1" applyAlignment="1">
      <alignment horizontal="left" vertical="center"/>
    </xf>
    <xf numFmtId="0" fontId="4" fillId="0" borderId="19" xfId="0" applyFont="1" applyBorder="1" applyAlignment="1">
      <alignment horizontal="left" vertical="center"/>
    </xf>
    <xf numFmtId="0" fontId="3" fillId="0" borderId="1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2" xfId="0" applyFont="1" applyBorder="1" applyAlignment="1">
      <alignment horizontal="center" vertical="center" shrinkToFit="1"/>
    </xf>
    <xf numFmtId="0" fontId="5" fillId="0" borderId="44" xfId="0" applyFont="1" applyBorder="1" applyAlignment="1">
      <alignment horizontal="left" vertical="center" wrapText="1"/>
    </xf>
    <xf numFmtId="0" fontId="5" fillId="0" borderId="10" xfId="0" applyFont="1" applyBorder="1" applyAlignment="1">
      <alignment horizontal="left" vertical="center" wrapText="1"/>
    </xf>
    <xf numFmtId="49" fontId="3" fillId="0" borderId="15"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32" xfId="0" applyNumberFormat="1" applyFont="1" applyBorder="1" applyAlignment="1">
      <alignment horizontal="center" vertical="center"/>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4" fillId="0" borderId="0" xfId="0" applyFont="1" applyFill="1" applyBorder="1" applyAlignment="1">
      <alignment horizontal="center" vertical="center"/>
    </xf>
    <xf numFmtId="0" fontId="0" fillId="0" borderId="0" xfId="0" applyAlignment="1">
      <alignment vertical="center"/>
    </xf>
    <xf numFmtId="0" fontId="5"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973667</xdr:colOff>
      <xdr:row>0</xdr:row>
      <xdr:rowOff>74084</xdr:rowOff>
    </xdr:from>
    <xdr:to>
      <xdr:col>15</xdr:col>
      <xdr:colOff>179917</xdr:colOff>
      <xdr:row>1</xdr:row>
      <xdr:rowOff>179917</xdr:rowOff>
    </xdr:to>
    <xdr:sp macro="" textlink="">
      <xdr:nvSpPr>
        <xdr:cNvPr id="2" name="正方形/長方形 1"/>
        <xdr:cNvSpPr/>
      </xdr:nvSpPr>
      <xdr:spPr>
        <a:xfrm>
          <a:off x="8612717" y="74084"/>
          <a:ext cx="1997075" cy="420158"/>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mn-ea"/>
              <a:ea typeface="+mn-ea"/>
            </a:rPr>
            <a:t>募集要領参考資料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142875</xdr:colOff>
      <xdr:row>3</xdr:row>
      <xdr:rowOff>104775</xdr:rowOff>
    </xdr:from>
    <xdr:ext cx="6067425" cy="3154069"/>
    <xdr:sp macro="" textlink="">
      <xdr:nvSpPr>
        <xdr:cNvPr id="2" name="テキスト ボックス 1"/>
        <xdr:cNvSpPr txBox="1"/>
      </xdr:nvSpPr>
      <xdr:spPr>
        <a:xfrm>
          <a:off x="609600" y="476250"/>
          <a:ext cx="6067425" cy="31540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ja-JP" sz="1100">
              <a:solidFill>
                <a:schemeClr val="tx1"/>
              </a:solidFill>
              <a:effectLst/>
              <a:latin typeface="+mn-lt"/>
              <a:ea typeface="+mn-ea"/>
              <a:cs typeface="+mn-cs"/>
            </a:rPr>
            <a:t>京都市立芸術大学諸元表　備考の補足説明</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「延床面積（</a:t>
          </a:r>
          <a:r>
            <a:rPr lang="en-US" altLang="ja-JP" sz="1100">
              <a:solidFill>
                <a:schemeClr val="tx1"/>
              </a:solidFill>
              <a:effectLst/>
              <a:latin typeface="+mn-lt"/>
              <a:ea typeface="+mn-ea"/>
              <a:cs typeface="+mn-cs"/>
            </a:rPr>
            <a:t>55,000</a:t>
          </a:r>
          <a:r>
            <a:rPr lang="ja-JP" altLang="ja-JP" sz="1100">
              <a:solidFill>
                <a:schemeClr val="tx1"/>
              </a:solidFill>
              <a:effectLst/>
              <a:latin typeface="+mn-lt"/>
              <a:ea typeface="+mn-ea"/>
              <a:cs typeface="+mn-cs"/>
            </a:rPr>
            <a:t>㎡）には含まれていないが，専攻から希望あり」</a:t>
          </a:r>
        </a:p>
        <a:p>
          <a:r>
            <a:rPr lang="ja-JP" altLang="ja-JP" sz="1100">
              <a:solidFill>
                <a:schemeClr val="tx1"/>
              </a:solidFill>
              <a:effectLst/>
              <a:latin typeface="+mn-lt"/>
              <a:ea typeface="+mn-ea"/>
              <a:cs typeface="+mn-cs"/>
            </a:rPr>
            <a:t>　「延床面積（</a:t>
          </a:r>
          <a:r>
            <a:rPr lang="en-US" altLang="ja-JP" sz="1100">
              <a:solidFill>
                <a:schemeClr val="tx1"/>
              </a:solidFill>
              <a:effectLst/>
              <a:latin typeface="+mn-lt"/>
              <a:ea typeface="+mn-ea"/>
              <a:cs typeface="+mn-cs"/>
            </a:rPr>
            <a:t>55,000</a:t>
          </a:r>
          <a:r>
            <a:rPr lang="ja-JP" altLang="ja-JP" sz="1100">
              <a:solidFill>
                <a:schemeClr val="tx1"/>
              </a:solidFill>
              <a:effectLst/>
              <a:latin typeface="+mn-lt"/>
              <a:ea typeface="+mn-ea"/>
              <a:cs typeface="+mn-cs"/>
            </a:rPr>
            <a:t>㎡）には含まれていない。他との共用を検討」</a:t>
          </a:r>
        </a:p>
        <a:p>
          <a:r>
            <a:rPr lang="ja-JP" altLang="ja-JP" sz="1100">
              <a:solidFill>
                <a:schemeClr val="tx1"/>
              </a:solidFill>
              <a:effectLst/>
              <a:latin typeface="+mn-lt"/>
              <a:ea typeface="+mn-ea"/>
              <a:cs typeface="+mn-cs"/>
            </a:rPr>
            <a:t>　　　全体の延床面積には含まれていない室。具体的にプランを検討するなかで，整備面積及び事業費の範囲内で検討する場合がある。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「延床面積の積上げでは，学部共用（共通工房）で計上」</a:t>
          </a:r>
        </a:p>
        <a:p>
          <a:r>
            <a:rPr lang="ja-JP" altLang="ja-JP" sz="1100">
              <a:solidFill>
                <a:schemeClr val="tx1"/>
              </a:solidFill>
              <a:effectLst/>
              <a:latin typeface="+mn-lt"/>
              <a:ea typeface="+mn-ea"/>
              <a:cs typeface="+mn-cs"/>
            </a:rPr>
            <a:t>　学部共用（共通工房）として整備することを検討する室。</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「屋外のため，延床には含まれていないが，専攻から希望あり」</a:t>
          </a:r>
        </a:p>
        <a:p>
          <a:r>
            <a:rPr lang="ja-JP" altLang="ja-JP" sz="1100">
              <a:solidFill>
                <a:schemeClr val="tx1"/>
              </a:solidFill>
              <a:effectLst/>
              <a:latin typeface="+mn-lt"/>
              <a:ea typeface="+mn-ea"/>
              <a:cs typeface="+mn-cs"/>
            </a:rPr>
            <a:t>　　　屋外施設のため，延床面積には含まれていないが，具体的にプランを検討するなかで，敷地内や建物外部等において，可能な範囲で整備することを検討する室。</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　「新機構で共用の可能性あり」</a:t>
          </a:r>
        </a:p>
        <a:p>
          <a:r>
            <a:rPr lang="ja-JP" altLang="ja-JP" sz="1100">
              <a:solidFill>
                <a:schemeClr val="tx1"/>
              </a:solidFill>
              <a:effectLst/>
              <a:latin typeface="+mn-lt"/>
              <a:ea typeface="+mn-ea"/>
              <a:cs typeface="+mn-cs"/>
            </a:rPr>
            <a:t>　　　新たな機構・施設（技術提案のテーマ②参考資料参照）において，共用する可能性のある室。</a:t>
          </a: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50"/>
  <sheetViews>
    <sheetView tabSelected="1" view="pageBreakPreview" topLeftCell="A16" zoomScale="70" zoomScaleNormal="90" zoomScaleSheetLayoutView="70" zoomScalePageLayoutView="75" workbookViewId="0">
      <selection activeCell="M47" sqref="M47"/>
    </sheetView>
  </sheetViews>
  <sheetFormatPr defaultColWidth="10.375" defaultRowHeight="24.75" customHeight="1"/>
  <cols>
    <col min="1" max="1" width="1.25" style="147" customWidth="1"/>
    <col min="2" max="2" width="15.75" style="147" customWidth="1"/>
    <col min="3" max="3" width="14.375" style="147" customWidth="1"/>
    <col min="4" max="4" width="22.125" style="147" customWidth="1"/>
    <col min="5" max="5" width="4" style="148" hidden="1" customWidth="1"/>
    <col min="6" max="6" width="6.5" style="148" hidden="1" customWidth="1"/>
    <col min="7" max="11" width="5.875" style="147" customWidth="1"/>
    <col min="12" max="12" width="0.125" style="149" customWidth="1"/>
    <col min="13" max="13" width="17.375" style="147" customWidth="1"/>
    <col min="14" max="14" width="9.625" style="147" customWidth="1"/>
    <col min="15" max="15" width="9.625" style="150" customWidth="1"/>
    <col min="16" max="16" width="3" style="150" customWidth="1"/>
    <col min="17" max="17" width="9.875" style="151" customWidth="1"/>
    <col min="18" max="18" width="12.5" style="152" customWidth="1"/>
    <col min="19" max="20" width="9.125" style="152" customWidth="1"/>
    <col min="21" max="23" width="9.125" style="147" customWidth="1"/>
    <col min="24" max="24" width="6" style="147" customWidth="1"/>
    <col min="25" max="25" width="5.625" style="147" customWidth="1"/>
    <col min="26" max="16384" width="10.375" style="147"/>
  </cols>
  <sheetData>
    <row r="2" spans="1:23" ht="24.75" customHeight="1">
      <c r="B2" s="154" t="s">
        <v>1202</v>
      </c>
      <c r="C2" s="155"/>
      <c r="D2" s="155"/>
      <c r="E2" s="155"/>
      <c r="F2" s="155"/>
      <c r="G2" s="155"/>
      <c r="H2" s="155"/>
      <c r="I2" s="155"/>
      <c r="J2" s="155"/>
      <c r="K2" s="155"/>
      <c r="L2" s="155"/>
      <c r="O2" s="156"/>
      <c r="P2" s="157"/>
      <c r="Q2" s="157"/>
    </row>
    <row r="3" spans="1:23" ht="26.25" customHeight="1">
      <c r="A3" s="158"/>
      <c r="B3" s="395" t="s">
        <v>1203</v>
      </c>
      <c r="C3" s="396"/>
      <c r="D3" s="397"/>
      <c r="E3" s="398" t="s">
        <v>1204</v>
      </c>
      <c r="F3" s="399"/>
      <c r="G3" s="402" t="s">
        <v>1205</v>
      </c>
      <c r="H3" s="403"/>
      <c r="I3" s="403"/>
      <c r="J3" s="403"/>
      <c r="K3" s="397"/>
      <c r="L3" s="404" t="s">
        <v>1206</v>
      </c>
      <c r="M3" s="406" t="s">
        <v>1207</v>
      </c>
      <c r="N3" s="393" t="s">
        <v>1208</v>
      </c>
      <c r="O3" s="394"/>
      <c r="P3" s="159"/>
      <c r="Q3" s="343"/>
      <c r="R3" s="160"/>
      <c r="S3" s="392"/>
      <c r="T3" s="392"/>
      <c r="U3" s="392"/>
      <c r="V3" s="392"/>
      <c r="W3" s="392"/>
    </row>
    <row r="4" spans="1:23" s="148" customFormat="1" ht="26.25" customHeight="1">
      <c r="A4" s="161"/>
      <c r="B4" s="162" t="s">
        <v>1209</v>
      </c>
      <c r="C4" s="163" t="s">
        <v>1210</v>
      </c>
      <c r="D4" s="164" t="s">
        <v>1211</v>
      </c>
      <c r="E4" s="400"/>
      <c r="F4" s="401"/>
      <c r="G4" s="165" t="s">
        <v>1209</v>
      </c>
      <c r="H4" s="166" t="s">
        <v>1212</v>
      </c>
      <c r="I4" s="166" t="s">
        <v>1213</v>
      </c>
      <c r="J4" s="166" t="s">
        <v>1214</v>
      </c>
      <c r="K4" s="167" t="s">
        <v>1215</v>
      </c>
      <c r="L4" s="405"/>
      <c r="M4" s="407"/>
      <c r="N4" s="168" t="s">
        <v>1216</v>
      </c>
      <c r="O4" s="344">
        <v>0.28999999999999998</v>
      </c>
      <c r="P4" s="169"/>
      <c r="Q4" s="343"/>
      <c r="R4" s="160"/>
      <c r="S4" s="392"/>
      <c r="T4" s="392"/>
      <c r="U4" s="392"/>
      <c r="V4" s="392"/>
      <c r="W4" s="392"/>
    </row>
    <row r="5" spans="1:23" ht="26.25" customHeight="1">
      <c r="A5" s="158"/>
      <c r="B5" s="170" t="s">
        <v>1217</v>
      </c>
      <c r="C5" s="171" t="s">
        <v>1218</v>
      </c>
      <c r="D5" s="172" t="s">
        <v>1219</v>
      </c>
      <c r="E5" s="173"/>
      <c r="F5" s="174"/>
      <c r="G5" s="175">
        <v>114</v>
      </c>
      <c r="H5" s="176">
        <v>20</v>
      </c>
      <c r="I5" s="176">
        <v>2</v>
      </c>
      <c r="J5" s="176">
        <v>5</v>
      </c>
      <c r="K5" s="177">
        <f>SUM(G5:J5)</f>
        <v>141</v>
      </c>
      <c r="L5" s="178">
        <v>2336</v>
      </c>
      <c r="M5" s="179">
        <v>2126</v>
      </c>
      <c r="N5" s="383">
        <f>M5/(1-O4)</f>
        <v>2994.3661971830988</v>
      </c>
      <c r="O5" s="384"/>
      <c r="P5" s="180"/>
      <c r="Q5" s="181"/>
      <c r="R5" s="182"/>
      <c r="S5" s="183"/>
      <c r="T5" s="184"/>
      <c r="U5" s="184"/>
      <c r="V5" s="184"/>
      <c r="W5" s="184"/>
    </row>
    <row r="6" spans="1:23" ht="26.25" customHeight="1">
      <c r="A6" s="158"/>
      <c r="B6" s="185"/>
      <c r="C6" s="186"/>
      <c r="D6" s="187" t="s">
        <v>1220</v>
      </c>
      <c r="E6" s="188" t="s">
        <v>1221</v>
      </c>
      <c r="F6" s="189" t="s">
        <v>1222</v>
      </c>
      <c r="G6" s="190">
        <v>71</v>
      </c>
      <c r="H6" s="191">
        <v>21</v>
      </c>
      <c r="I6" s="191">
        <v>0</v>
      </c>
      <c r="J6" s="191">
        <v>5</v>
      </c>
      <c r="K6" s="192">
        <f>SUM(G6:J6)</f>
        <v>97</v>
      </c>
      <c r="L6" s="193">
        <v>1789</v>
      </c>
      <c r="M6" s="194">
        <v>1628</v>
      </c>
      <c r="N6" s="353">
        <f>M6/(1-O4)</f>
        <v>2292.9577464788736</v>
      </c>
      <c r="O6" s="354"/>
      <c r="P6" s="180"/>
      <c r="Q6" s="181"/>
      <c r="R6" s="182"/>
      <c r="S6" s="355"/>
      <c r="T6" s="382"/>
      <c r="U6" s="382"/>
      <c r="V6" s="382"/>
      <c r="W6" s="382"/>
    </row>
    <row r="7" spans="1:23" ht="26.25" customHeight="1">
      <c r="A7" s="158"/>
      <c r="B7" s="185"/>
      <c r="C7" s="186"/>
      <c r="D7" s="187" t="s">
        <v>1223</v>
      </c>
      <c r="E7" s="188" t="s">
        <v>1221</v>
      </c>
      <c r="F7" s="189" t="s">
        <v>1224</v>
      </c>
      <c r="G7" s="190">
        <v>27</v>
      </c>
      <c r="H7" s="191">
        <v>9</v>
      </c>
      <c r="I7" s="191">
        <v>3</v>
      </c>
      <c r="J7" s="191">
        <v>2</v>
      </c>
      <c r="K7" s="192">
        <f t="shared" ref="K7:K9" si="0">SUM(G7:J7)</f>
        <v>41</v>
      </c>
      <c r="L7" s="193">
        <v>1395</v>
      </c>
      <c r="M7" s="194">
        <v>1269</v>
      </c>
      <c r="N7" s="353">
        <f>M7/(1-O4)</f>
        <v>1787.323943661972</v>
      </c>
      <c r="O7" s="354"/>
      <c r="P7" s="180"/>
      <c r="Q7" s="181"/>
      <c r="R7" s="182"/>
      <c r="S7" s="355"/>
      <c r="T7" s="382"/>
      <c r="U7" s="382"/>
      <c r="V7" s="382"/>
      <c r="W7" s="382"/>
    </row>
    <row r="8" spans="1:23" ht="26.25" customHeight="1">
      <c r="A8" s="158"/>
      <c r="B8" s="185"/>
      <c r="C8" s="186"/>
      <c r="D8" s="187" t="s">
        <v>1225</v>
      </c>
      <c r="E8" s="188" t="s">
        <v>1221</v>
      </c>
      <c r="F8" s="189" t="s">
        <v>1226</v>
      </c>
      <c r="G8" s="190">
        <v>41</v>
      </c>
      <c r="H8" s="191">
        <v>6</v>
      </c>
      <c r="I8" s="191">
        <v>0</v>
      </c>
      <c r="J8" s="191">
        <v>2</v>
      </c>
      <c r="K8" s="192">
        <f t="shared" si="0"/>
        <v>49</v>
      </c>
      <c r="L8" s="193">
        <v>2237</v>
      </c>
      <c r="M8" s="194">
        <v>2036</v>
      </c>
      <c r="N8" s="353">
        <f>M8/(1-O4)</f>
        <v>2867.605633802817</v>
      </c>
      <c r="O8" s="354"/>
      <c r="P8" s="180"/>
      <c r="Q8" s="181"/>
      <c r="R8" s="195"/>
      <c r="S8" s="355"/>
      <c r="T8" s="382"/>
      <c r="U8" s="382"/>
      <c r="V8" s="382"/>
      <c r="W8" s="382"/>
    </row>
    <row r="9" spans="1:23" ht="26.25" customHeight="1">
      <c r="A9" s="158"/>
      <c r="B9" s="185"/>
      <c r="C9" s="186"/>
      <c r="D9" s="187" t="s">
        <v>1227</v>
      </c>
      <c r="E9" s="188" t="s">
        <v>1221</v>
      </c>
      <c r="F9" s="189" t="s">
        <v>1224</v>
      </c>
      <c r="G9" s="190">
        <v>40</v>
      </c>
      <c r="H9" s="191">
        <v>10</v>
      </c>
      <c r="I9" s="191">
        <v>1</v>
      </c>
      <c r="J9" s="191">
        <v>9</v>
      </c>
      <c r="K9" s="192">
        <f t="shared" si="0"/>
        <v>60</v>
      </c>
      <c r="L9" s="193">
        <v>1931</v>
      </c>
      <c r="M9" s="196">
        <v>1757</v>
      </c>
      <c r="N9" s="353">
        <f>M9/(1-O4)</f>
        <v>2474.6478873239439</v>
      </c>
      <c r="O9" s="354"/>
      <c r="P9" s="180"/>
      <c r="Q9" s="181"/>
      <c r="R9" s="182"/>
      <c r="S9" s="355"/>
      <c r="T9" s="382"/>
      <c r="U9" s="382"/>
      <c r="V9" s="382"/>
      <c r="W9" s="382"/>
    </row>
    <row r="10" spans="1:23" ht="26.25" customHeight="1">
      <c r="A10" s="158"/>
      <c r="B10" s="197"/>
      <c r="C10" s="198"/>
      <c r="D10" s="199" t="s">
        <v>1215</v>
      </c>
      <c r="E10" s="200"/>
      <c r="F10" s="201"/>
      <c r="G10" s="202">
        <f>SUM(G5:G9)</f>
        <v>293</v>
      </c>
      <c r="H10" s="203">
        <f>SUM(H5:H9)</f>
        <v>66</v>
      </c>
      <c r="I10" s="203">
        <f>SUM(I5:I9)</f>
        <v>6</v>
      </c>
      <c r="J10" s="203">
        <f>SUM(J5:J9)</f>
        <v>23</v>
      </c>
      <c r="K10" s="204">
        <f t="shared" ref="K10:K15" si="1">SUM(G10:J10)</f>
        <v>388</v>
      </c>
      <c r="L10" s="205">
        <f>SUM(L5:L9)</f>
        <v>9688</v>
      </c>
      <c r="M10" s="205">
        <f>SUM(M5:M9)</f>
        <v>8816</v>
      </c>
      <c r="N10" s="386">
        <f>M10/(1-O4)</f>
        <v>12416.901408450705</v>
      </c>
      <c r="O10" s="387"/>
      <c r="P10" s="180"/>
      <c r="Q10" s="181"/>
      <c r="R10" s="182"/>
      <c r="S10" s="355"/>
      <c r="T10" s="382"/>
      <c r="U10" s="382"/>
      <c r="V10" s="382"/>
      <c r="W10" s="382"/>
    </row>
    <row r="11" spans="1:23" ht="26.25" customHeight="1">
      <c r="A11" s="158"/>
      <c r="B11" s="206"/>
      <c r="C11" s="207" t="s">
        <v>1228</v>
      </c>
      <c r="D11" s="172" t="s">
        <v>1229</v>
      </c>
      <c r="E11" s="208" t="s">
        <v>1230</v>
      </c>
      <c r="F11" s="209" t="s">
        <v>1231</v>
      </c>
      <c r="G11" s="175">
        <v>41</v>
      </c>
      <c r="H11" s="176">
        <v>6</v>
      </c>
      <c r="I11" s="176">
        <v>0</v>
      </c>
      <c r="J11" s="176">
        <v>2</v>
      </c>
      <c r="K11" s="177">
        <f>SUM(G11:J11)</f>
        <v>49</v>
      </c>
      <c r="L11" s="178">
        <v>2907</v>
      </c>
      <c r="M11" s="179">
        <v>2645</v>
      </c>
      <c r="N11" s="383">
        <f>M11/(1-O4)</f>
        <v>3725.3521126760565</v>
      </c>
      <c r="O11" s="384"/>
      <c r="P11" s="180"/>
      <c r="Q11" s="181"/>
      <c r="R11" s="182"/>
      <c r="S11" s="355"/>
      <c r="T11" s="382"/>
      <c r="U11" s="382"/>
      <c r="V11" s="382"/>
      <c r="W11" s="382"/>
    </row>
    <row r="12" spans="1:23" ht="26.25" customHeight="1">
      <c r="A12" s="158"/>
      <c r="B12" s="185"/>
      <c r="C12" s="186"/>
      <c r="D12" s="187" t="s">
        <v>1232</v>
      </c>
      <c r="E12" s="188" t="s">
        <v>1233</v>
      </c>
      <c r="F12" s="189" t="s">
        <v>1234</v>
      </c>
      <c r="G12" s="190">
        <v>3</v>
      </c>
      <c r="H12" s="191">
        <v>8</v>
      </c>
      <c r="I12" s="191">
        <v>2</v>
      </c>
      <c r="J12" s="191">
        <v>0</v>
      </c>
      <c r="K12" s="192">
        <f>SUM(G12:J12)</f>
        <v>13</v>
      </c>
      <c r="L12" s="210" t="s">
        <v>1235</v>
      </c>
      <c r="M12" s="211" t="s">
        <v>1236</v>
      </c>
      <c r="N12" s="353"/>
      <c r="O12" s="354"/>
      <c r="P12" s="180"/>
      <c r="Q12" s="181"/>
      <c r="R12" s="182"/>
      <c r="S12" s="355"/>
      <c r="T12" s="382"/>
      <c r="U12" s="382"/>
      <c r="V12" s="382"/>
      <c r="W12" s="382"/>
    </row>
    <row r="13" spans="1:23" ht="26.25" customHeight="1">
      <c r="A13" s="158"/>
      <c r="B13" s="185"/>
      <c r="C13" s="186"/>
      <c r="D13" s="187" t="s">
        <v>1237</v>
      </c>
      <c r="E13" s="188" t="s">
        <v>1221</v>
      </c>
      <c r="F13" s="189" t="s">
        <v>1238</v>
      </c>
      <c r="G13" s="190">
        <v>20</v>
      </c>
      <c r="H13" s="191">
        <v>5</v>
      </c>
      <c r="I13" s="191">
        <v>1</v>
      </c>
      <c r="J13" s="191">
        <v>3</v>
      </c>
      <c r="K13" s="192">
        <f t="shared" ref="K13:K14" si="2">SUM(G13:J13)</f>
        <v>29</v>
      </c>
      <c r="L13" s="210" t="s">
        <v>1235</v>
      </c>
      <c r="M13" s="212" t="s">
        <v>1236</v>
      </c>
      <c r="N13" s="353"/>
      <c r="O13" s="354"/>
      <c r="P13" s="180"/>
      <c r="Q13" s="181"/>
      <c r="R13" s="182"/>
      <c r="S13" s="355"/>
      <c r="T13" s="382"/>
      <c r="U13" s="382"/>
      <c r="V13" s="382"/>
      <c r="W13" s="382"/>
    </row>
    <row r="14" spans="1:23" ht="26.25" customHeight="1">
      <c r="A14" s="158"/>
      <c r="B14" s="185"/>
      <c r="C14" s="186"/>
      <c r="D14" s="213" t="s">
        <v>1239</v>
      </c>
      <c r="E14" s="188"/>
      <c r="F14" s="189"/>
      <c r="G14" s="190">
        <v>61</v>
      </c>
      <c r="H14" s="191"/>
      <c r="I14" s="191"/>
      <c r="J14" s="191"/>
      <c r="K14" s="192">
        <f t="shared" si="2"/>
        <v>61</v>
      </c>
      <c r="L14" s="193"/>
      <c r="M14" s="214"/>
      <c r="N14" s="353"/>
      <c r="O14" s="354"/>
      <c r="P14" s="180"/>
      <c r="Q14" s="181"/>
      <c r="R14" s="182"/>
      <c r="S14" s="355"/>
      <c r="T14" s="355"/>
      <c r="U14" s="355"/>
      <c r="V14" s="355"/>
      <c r="W14" s="355"/>
    </row>
    <row r="15" spans="1:23" ht="26.25" customHeight="1">
      <c r="A15" s="158"/>
      <c r="B15" s="197"/>
      <c r="C15" s="198"/>
      <c r="D15" s="199" t="s">
        <v>1215</v>
      </c>
      <c r="E15" s="200"/>
      <c r="F15" s="201"/>
      <c r="G15" s="202">
        <f>SUM(G11:G14)</f>
        <v>125</v>
      </c>
      <c r="H15" s="203">
        <f>SUM(H11:H14)</f>
        <v>19</v>
      </c>
      <c r="I15" s="203">
        <f>SUM(I11:I14)</f>
        <v>3</v>
      </c>
      <c r="J15" s="203">
        <f>SUM(J11:J14)</f>
        <v>5</v>
      </c>
      <c r="K15" s="204">
        <f t="shared" si="1"/>
        <v>152</v>
      </c>
      <c r="L15" s="205">
        <f>L11</f>
        <v>2907</v>
      </c>
      <c r="M15" s="205">
        <f>M11</f>
        <v>2645</v>
      </c>
      <c r="N15" s="386">
        <f>M15/(1-O4)</f>
        <v>3725.3521126760565</v>
      </c>
      <c r="O15" s="387"/>
      <c r="P15" s="180"/>
      <c r="Q15" s="181"/>
      <c r="R15" s="182"/>
      <c r="S15" s="355"/>
      <c r="T15" s="382"/>
      <c r="U15" s="382"/>
      <c r="V15" s="382"/>
      <c r="W15" s="382"/>
    </row>
    <row r="16" spans="1:23" ht="26.25" customHeight="1">
      <c r="A16" s="158"/>
      <c r="B16" s="206"/>
      <c r="C16" s="207" t="s">
        <v>1240</v>
      </c>
      <c r="D16" s="172" t="s">
        <v>1241</v>
      </c>
      <c r="E16" s="208" t="s">
        <v>1221</v>
      </c>
      <c r="F16" s="209" t="s">
        <v>1242</v>
      </c>
      <c r="G16" s="175">
        <v>25</v>
      </c>
      <c r="H16" s="176">
        <v>10</v>
      </c>
      <c r="I16" s="176">
        <v>1</v>
      </c>
      <c r="J16" s="176">
        <v>2</v>
      </c>
      <c r="K16" s="177">
        <f>SUM(G16:J16)</f>
        <v>38</v>
      </c>
      <c r="L16" s="178">
        <v>1793</v>
      </c>
      <c r="M16" s="179">
        <v>1632</v>
      </c>
      <c r="N16" s="383">
        <f>M16/(1-O4)</f>
        <v>2298.5915492957747</v>
      </c>
      <c r="O16" s="384"/>
      <c r="P16" s="180"/>
      <c r="Q16" s="181"/>
      <c r="R16" s="182"/>
      <c r="S16" s="355"/>
      <c r="T16" s="382"/>
      <c r="U16" s="382"/>
      <c r="V16" s="382"/>
      <c r="W16" s="382"/>
    </row>
    <row r="17" spans="1:23" ht="26.25" customHeight="1">
      <c r="A17" s="158"/>
      <c r="B17" s="185"/>
      <c r="C17" s="186"/>
      <c r="D17" s="187" t="s">
        <v>1243</v>
      </c>
      <c r="E17" s="188" t="s">
        <v>1233</v>
      </c>
      <c r="F17" s="189" t="s">
        <v>1226</v>
      </c>
      <c r="G17" s="190">
        <v>32</v>
      </c>
      <c r="H17" s="191">
        <v>11</v>
      </c>
      <c r="I17" s="191">
        <v>1</v>
      </c>
      <c r="J17" s="191">
        <v>2</v>
      </c>
      <c r="K17" s="192">
        <f t="shared" ref="K17:K19" si="3">SUM(G17:J17)</f>
        <v>46</v>
      </c>
      <c r="L17" s="193">
        <v>1515</v>
      </c>
      <c r="M17" s="194">
        <v>1379</v>
      </c>
      <c r="N17" s="353">
        <f>M17/(1-O4)</f>
        <v>1942.2535211267607</v>
      </c>
      <c r="O17" s="354"/>
      <c r="P17" s="180"/>
      <c r="Q17" s="181"/>
      <c r="R17" s="182"/>
      <c r="S17" s="355"/>
      <c r="T17" s="382"/>
      <c r="U17" s="382"/>
      <c r="V17" s="382"/>
      <c r="W17" s="382"/>
    </row>
    <row r="18" spans="1:23" ht="26.25" customHeight="1">
      <c r="A18" s="158"/>
      <c r="B18" s="185"/>
      <c r="C18" s="186"/>
      <c r="D18" s="187" t="s">
        <v>1244</v>
      </c>
      <c r="E18" s="188" t="s">
        <v>1233</v>
      </c>
      <c r="F18" s="189" t="s">
        <v>1226</v>
      </c>
      <c r="G18" s="190">
        <v>33</v>
      </c>
      <c r="H18" s="191">
        <v>14</v>
      </c>
      <c r="I18" s="191">
        <v>1</v>
      </c>
      <c r="J18" s="191">
        <v>0</v>
      </c>
      <c r="K18" s="192">
        <f t="shared" si="3"/>
        <v>48</v>
      </c>
      <c r="L18" s="193">
        <v>2213</v>
      </c>
      <c r="M18" s="196">
        <v>2014</v>
      </c>
      <c r="N18" s="353">
        <f>M18/(1-O4)</f>
        <v>2836.6197183098593</v>
      </c>
      <c r="O18" s="354"/>
      <c r="P18" s="180"/>
      <c r="Q18" s="181"/>
      <c r="R18" s="182"/>
      <c r="S18" s="355"/>
      <c r="T18" s="382"/>
      <c r="U18" s="382"/>
      <c r="V18" s="382"/>
      <c r="W18" s="382"/>
    </row>
    <row r="19" spans="1:23" ht="26.25" customHeight="1">
      <c r="A19" s="158"/>
      <c r="B19" s="185"/>
      <c r="C19" s="186"/>
      <c r="D19" s="213" t="s">
        <v>1245</v>
      </c>
      <c r="E19" s="188"/>
      <c r="F19" s="189"/>
      <c r="G19" s="190">
        <v>30</v>
      </c>
      <c r="H19" s="191"/>
      <c r="I19" s="191"/>
      <c r="J19" s="191"/>
      <c r="K19" s="192">
        <f t="shared" si="3"/>
        <v>30</v>
      </c>
      <c r="L19" s="193"/>
      <c r="M19" s="214"/>
      <c r="N19" s="353"/>
      <c r="O19" s="354"/>
      <c r="P19" s="180"/>
      <c r="Q19" s="181"/>
      <c r="R19" s="182"/>
      <c r="S19" s="355"/>
      <c r="T19" s="382"/>
      <c r="U19" s="382"/>
      <c r="V19" s="382"/>
      <c r="W19" s="382"/>
    </row>
    <row r="20" spans="1:23" ht="26.25" customHeight="1">
      <c r="A20" s="158"/>
      <c r="B20" s="197"/>
      <c r="C20" s="198"/>
      <c r="D20" s="199" t="s">
        <v>1215</v>
      </c>
      <c r="E20" s="200"/>
      <c r="F20" s="201"/>
      <c r="G20" s="202">
        <f>SUM(G16:G19)</f>
        <v>120</v>
      </c>
      <c r="H20" s="203">
        <f>SUM(H16:H18)</f>
        <v>35</v>
      </c>
      <c r="I20" s="203">
        <f>SUM(I16:I18)</f>
        <v>3</v>
      </c>
      <c r="J20" s="203">
        <f>SUM(J16:J18)</f>
        <v>4</v>
      </c>
      <c r="K20" s="204">
        <f>SUM(K16:K19)</f>
        <v>162</v>
      </c>
      <c r="L20" s="205">
        <f>SUM(L16:L19)</f>
        <v>5521</v>
      </c>
      <c r="M20" s="205">
        <f>SUM(M16:M19)</f>
        <v>5025</v>
      </c>
      <c r="N20" s="386">
        <f>M20/(1-O4)</f>
        <v>7077.4647887323945</v>
      </c>
      <c r="O20" s="387"/>
      <c r="P20" s="180"/>
      <c r="Q20" s="181"/>
      <c r="R20" s="182"/>
      <c r="S20" s="355"/>
      <c r="T20" s="382"/>
      <c r="U20" s="382"/>
      <c r="V20" s="382"/>
      <c r="W20" s="382"/>
    </row>
    <row r="21" spans="1:23" ht="26.25" customHeight="1">
      <c r="A21" s="158"/>
      <c r="B21" s="215"/>
      <c r="C21" s="216" t="s">
        <v>1246</v>
      </c>
      <c r="D21" s="217" t="s">
        <v>1247</v>
      </c>
      <c r="E21" s="218" t="s">
        <v>1233</v>
      </c>
      <c r="F21" s="219" t="s">
        <v>1248</v>
      </c>
      <c r="G21" s="175">
        <v>19</v>
      </c>
      <c r="H21" s="176">
        <v>4</v>
      </c>
      <c r="I21" s="176">
        <v>1</v>
      </c>
      <c r="J21" s="176">
        <v>7</v>
      </c>
      <c r="K21" s="220">
        <f>SUM(G21:J21)</f>
        <v>31</v>
      </c>
      <c r="L21" s="178">
        <v>720</v>
      </c>
      <c r="M21" s="221">
        <v>655</v>
      </c>
      <c r="N21" s="388">
        <f>M21/(1-O4)</f>
        <v>922.53521126760563</v>
      </c>
      <c r="O21" s="389"/>
      <c r="P21" s="180"/>
      <c r="Q21" s="181"/>
      <c r="R21" s="182"/>
      <c r="S21" s="355"/>
      <c r="T21" s="382"/>
      <c r="U21" s="382"/>
      <c r="V21" s="382"/>
      <c r="W21" s="382"/>
    </row>
    <row r="22" spans="1:23" ht="26.25" customHeight="1">
      <c r="A22" s="158"/>
      <c r="B22" s="206" t="s">
        <v>1249</v>
      </c>
      <c r="C22" s="207" t="s">
        <v>1250</v>
      </c>
      <c r="D22" s="172" t="s">
        <v>1251</v>
      </c>
      <c r="E22" s="208" t="s">
        <v>1233</v>
      </c>
      <c r="F22" s="209" t="s">
        <v>1252</v>
      </c>
      <c r="G22" s="175">
        <v>0</v>
      </c>
      <c r="H22" s="176">
        <v>5</v>
      </c>
      <c r="I22" s="176">
        <v>0</v>
      </c>
      <c r="J22" s="176">
        <v>1</v>
      </c>
      <c r="K22" s="177">
        <f>SUM(G22:J22)</f>
        <v>6</v>
      </c>
      <c r="L22" s="178">
        <v>345</v>
      </c>
      <c r="M22" s="179">
        <v>314</v>
      </c>
      <c r="N22" s="383">
        <f>M22/(1-O4)</f>
        <v>442.25352112676057</v>
      </c>
      <c r="O22" s="384"/>
      <c r="P22" s="180"/>
      <c r="Q22" s="181"/>
      <c r="R22" s="195"/>
      <c r="S22" s="385"/>
      <c r="T22" s="385"/>
      <c r="U22" s="385"/>
      <c r="V22" s="385"/>
      <c r="W22" s="385"/>
    </row>
    <row r="23" spans="1:23" ht="26.25" customHeight="1">
      <c r="A23" s="158"/>
      <c r="B23" s="185"/>
      <c r="C23" s="186"/>
      <c r="D23" s="187" t="s">
        <v>1253</v>
      </c>
      <c r="E23" s="188" t="s">
        <v>1233</v>
      </c>
      <c r="F23" s="189" t="s">
        <v>1254</v>
      </c>
      <c r="G23" s="222"/>
      <c r="H23" s="223"/>
      <c r="I23" s="223"/>
      <c r="J23" s="191">
        <v>1</v>
      </c>
      <c r="K23" s="192">
        <f>SUM(G23:J23)</f>
        <v>1</v>
      </c>
      <c r="L23" s="224">
        <v>100</v>
      </c>
      <c r="M23" s="194">
        <v>91</v>
      </c>
      <c r="N23" s="353">
        <f>M23/(1-O4)</f>
        <v>128.16901408450704</v>
      </c>
      <c r="O23" s="354"/>
      <c r="P23" s="180"/>
      <c r="Q23" s="181"/>
      <c r="R23" s="374"/>
      <c r="S23" s="375"/>
      <c r="T23" s="375"/>
      <c r="U23" s="375"/>
      <c r="V23" s="375"/>
      <c r="W23" s="375"/>
    </row>
    <row r="24" spans="1:23" ht="26.25" customHeight="1">
      <c r="A24" s="158"/>
      <c r="B24" s="197"/>
      <c r="C24" s="198"/>
      <c r="D24" s="199" t="s">
        <v>1215</v>
      </c>
      <c r="E24" s="200"/>
      <c r="F24" s="201"/>
      <c r="G24" s="202">
        <f t="shared" ref="G24:K24" si="4">SUM(G22:G23)</f>
        <v>0</v>
      </c>
      <c r="H24" s="203">
        <f t="shared" si="4"/>
        <v>5</v>
      </c>
      <c r="I24" s="203">
        <f t="shared" si="4"/>
        <v>0</v>
      </c>
      <c r="J24" s="203">
        <f t="shared" si="4"/>
        <v>2</v>
      </c>
      <c r="K24" s="204">
        <f t="shared" si="4"/>
        <v>7</v>
      </c>
      <c r="L24" s="225">
        <f>SUM(L21:L23)</f>
        <v>1165</v>
      </c>
      <c r="M24" s="225">
        <f>SUM(M21:M23)</f>
        <v>1060</v>
      </c>
      <c r="N24" s="386">
        <f>M24/(1-O4)</f>
        <v>1492.9577464788733</v>
      </c>
      <c r="O24" s="387"/>
      <c r="P24" s="180"/>
      <c r="Q24" s="181"/>
      <c r="R24" s="182"/>
      <c r="S24" s="226"/>
      <c r="T24" s="226"/>
      <c r="U24" s="227"/>
      <c r="V24" s="227"/>
      <c r="W24" s="227"/>
    </row>
    <row r="25" spans="1:23" ht="26.25" customHeight="1">
      <c r="A25" s="158"/>
      <c r="B25" s="228"/>
      <c r="C25" s="229"/>
      <c r="D25" s="230" t="s">
        <v>1255</v>
      </c>
      <c r="E25" s="231" t="s">
        <v>1233</v>
      </c>
      <c r="F25" s="232" t="s">
        <v>1257</v>
      </c>
      <c r="G25" s="233"/>
      <c r="H25" s="234"/>
      <c r="I25" s="234"/>
      <c r="J25" s="234"/>
      <c r="K25" s="235"/>
      <c r="L25" s="236">
        <v>756</v>
      </c>
      <c r="M25" s="221">
        <v>688</v>
      </c>
      <c r="N25" s="388">
        <f>M25/(1-O4)</f>
        <v>969.0140845070423</v>
      </c>
      <c r="O25" s="389"/>
      <c r="P25" s="180"/>
      <c r="Q25" s="181"/>
      <c r="R25" s="195"/>
      <c r="S25" s="237"/>
      <c r="T25" s="237"/>
      <c r="U25" s="237"/>
      <c r="V25" s="237"/>
      <c r="W25" s="237"/>
    </row>
    <row r="26" spans="1:23" ht="26.25" customHeight="1" thickBot="1">
      <c r="A26" s="158"/>
      <c r="B26" s="238"/>
      <c r="C26" s="239"/>
      <c r="D26" s="240" t="s">
        <v>1258</v>
      </c>
      <c r="E26" s="241"/>
      <c r="F26" s="242"/>
      <c r="G26" s="243"/>
      <c r="H26" s="244"/>
      <c r="I26" s="244"/>
      <c r="J26" s="244"/>
      <c r="K26" s="245"/>
      <c r="L26" s="246">
        <v>2384</v>
      </c>
      <c r="M26" s="179">
        <v>2169</v>
      </c>
      <c r="N26" s="380">
        <f>M26/(1-O4)</f>
        <v>3054.929577464789</v>
      </c>
      <c r="O26" s="381"/>
      <c r="P26" s="180"/>
      <c r="Q26" s="181"/>
      <c r="R26" s="182"/>
      <c r="S26" s="237"/>
      <c r="T26" s="237"/>
      <c r="U26" s="237"/>
      <c r="V26" s="237"/>
      <c r="W26" s="237"/>
    </row>
    <row r="27" spans="1:23" s="247" customFormat="1" ht="26.25" customHeight="1" thickBot="1">
      <c r="B27" s="248"/>
      <c r="C27" s="249"/>
      <c r="D27" s="250" t="s">
        <v>1259</v>
      </c>
      <c r="E27" s="251"/>
      <c r="F27" s="252"/>
      <c r="G27" s="253">
        <f>G10+G15+G20+G21+G24</f>
        <v>557</v>
      </c>
      <c r="H27" s="254">
        <f>H10+H15+H20+H21+H24</f>
        <v>129</v>
      </c>
      <c r="I27" s="254">
        <f>I10+I15+I20+I21+I24</f>
        <v>13</v>
      </c>
      <c r="J27" s="254">
        <f>J10+J15+J20+J21+J24</f>
        <v>41</v>
      </c>
      <c r="K27" s="255">
        <f>K10+K15+K20+K21+K24</f>
        <v>740</v>
      </c>
      <c r="L27" s="256">
        <f>L10+L15+L20+L26+L25+L24</f>
        <v>22421</v>
      </c>
      <c r="M27" s="257">
        <v>20403</v>
      </c>
      <c r="N27" s="390">
        <f>M27/(1-O4)</f>
        <v>28736.619718309859</v>
      </c>
      <c r="O27" s="391"/>
      <c r="P27" s="258"/>
      <c r="Q27" s="341"/>
      <c r="R27" s="259"/>
      <c r="S27" s="260"/>
      <c r="T27" s="260"/>
      <c r="U27" s="260"/>
      <c r="V27" s="260"/>
      <c r="W27" s="260"/>
    </row>
    <row r="28" spans="1:23" ht="26.25" customHeight="1">
      <c r="A28" s="158"/>
      <c r="B28" s="261" t="s">
        <v>1260</v>
      </c>
      <c r="C28" s="262" t="s">
        <v>1261</v>
      </c>
      <c r="D28" s="263" t="s">
        <v>1262</v>
      </c>
      <c r="E28" s="173" t="s">
        <v>1221</v>
      </c>
      <c r="F28" s="174" t="s">
        <v>1263</v>
      </c>
      <c r="G28" s="264">
        <v>11</v>
      </c>
      <c r="H28" s="265">
        <v>2</v>
      </c>
      <c r="I28" s="265"/>
      <c r="J28" s="265">
        <v>1</v>
      </c>
      <c r="K28" s="266">
        <f t="shared" ref="K28:K35" si="5">SUM(G28:J28)</f>
        <v>14</v>
      </c>
      <c r="L28" s="267">
        <v>170</v>
      </c>
      <c r="M28" s="268">
        <v>155</v>
      </c>
      <c r="N28" s="371">
        <f>M28/(1-O4)</f>
        <v>218.3098591549296</v>
      </c>
      <c r="O28" s="372"/>
      <c r="P28" s="180"/>
      <c r="Q28" s="181"/>
      <c r="R28" s="182"/>
      <c r="S28" s="269"/>
      <c r="T28" s="269"/>
      <c r="U28" s="269"/>
      <c r="V28" s="269"/>
      <c r="W28" s="269"/>
    </row>
    <row r="29" spans="1:23" ht="26.25" customHeight="1">
      <c r="A29" s="158"/>
      <c r="B29" s="185"/>
      <c r="C29" s="186"/>
      <c r="D29" s="187" t="s">
        <v>1264</v>
      </c>
      <c r="E29" s="188" t="s">
        <v>1266</v>
      </c>
      <c r="F29" s="189"/>
      <c r="G29" s="270">
        <v>1</v>
      </c>
      <c r="H29" s="271">
        <v>0</v>
      </c>
      <c r="I29" s="271"/>
      <c r="J29" s="271">
        <v>0</v>
      </c>
      <c r="K29" s="192">
        <f t="shared" si="5"/>
        <v>1</v>
      </c>
      <c r="L29" s="272">
        <v>147</v>
      </c>
      <c r="M29" s="194">
        <v>134</v>
      </c>
      <c r="N29" s="353">
        <f>M29/(1-O4)</f>
        <v>188.73239436619718</v>
      </c>
      <c r="O29" s="354"/>
      <c r="P29" s="180"/>
      <c r="Q29" s="181"/>
      <c r="R29" s="182"/>
      <c r="S29" s="355"/>
      <c r="T29" s="382"/>
      <c r="U29" s="382"/>
      <c r="V29" s="382"/>
      <c r="W29" s="382"/>
    </row>
    <row r="30" spans="1:23" ht="26.25" customHeight="1">
      <c r="A30" s="158"/>
      <c r="B30" s="185"/>
      <c r="C30" s="186"/>
      <c r="D30" s="187" t="s">
        <v>1267</v>
      </c>
      <c r="E30" s="188" t="s">
        <v>1268</v>
      </c>
      <c r="F30" s="189" t="s">
        <v>1269</v>
      </c>
      <c r="G30" s="270">
        <v>57</v>
      </c>
      <c r="H30" s="271">
        <v>15</v>
      </c>
      <c r="I30" s="271"/>
      <c r="J30" s="271">
        <v>3</v>
      </c>
      <c r="K30" s="192">
        <f t="shared" si="5"/>
        <v>75</v>
      </c>
      <c r="L30" s="272">
        <v>1186</v>
      </c>
      <c r="M30" s="194">
        <v>1079</v>
      </c>
      <c r="N30" s="353">
        <f>M30/(1-O4)</f>
        <v>1519.7183098591549</v>
      </c>
      <c r="O30" s="354"/>
      <c r="P30" s="180"/>
      <c r="Q30" s="181"/>
      <c r="R30" s="182"/>
      <c r="S30" s="355"/>
      <c r="T30" s="382"/>
      <c r="U30" s="382"/>
      <c r="V30" s="382"/>
      <c r="W30" s="382"/>
    </row>
    <row r="31" spans="1:23" ht="26.25" customHeight="1">
      <c r="A31" s="158"/>
      <c r="B31" s="185"/>
      <c r="C31" s="186"/>
      <c r="D31" s="187" t="s">
        <v>1270</v>
      </c>
      <c r="E31" s="188" t="s">
        <v>1221</v>
      </c>
      <c r="F31" s="189" t="s">
        <v>1271</v>
      </c>
      <c r="G31" s="270">
        <v>59</v>
      </c>
      <c r="H31" s="271">
        <v>6</v>
      </c>
      <c r="I31" s="271"/>
      <c r="J31" s="271">
        <v>0</v>
      </c>
      <c r="K31" s="192">
        <f t="shared" si="5"/>
        <v>65</v>
      </c>
      <c r="L31" s="272">
        <v>496</v>
      </c>
      <c r="M31" s="194">
        <v>451</v>
      </c>
      <c r="N31" s="353">
        <f>M31/(1-O4)</f>
        <v>635.21126760563379</v>
      </c>
      <c r="O31" s="354"/>
      <c r="P31" s="180"/>
      <c r="Q31" s="181"/>
      <c r="R31" s="182"/>
      <c r="S31" s="355"/>
      <c r="T31" s="382"/>
      <c r="U31" s="382"/>
      <c r="V31" s="382"/>
      <c r="W31" s="382"/>
    </row>
    <row r="32" spans="1:23" ht="26.25" customHeight="1">
      <c r="A32" s="158"/>
      <c r="B32" s="185"/>
      <c r="C32" s="186"/>
      <c r="D32" s="187" t="s">
        <v>1272</v>
      </c>
      <c r="E32" s="188" t="s">
        <v>1273</v>
      </c>
      <c r="F32" s="189" t="s">
        <v>1224</v>
      </c>
      <c r="G32" s="270">
        <v>64</v>
      </c>
      <c r="H32" s="271">
        <v>8</v>
      </c>
      <c r="I32" s="271"/>
      <c r="J32" s="271">
        <v>3</v>
      </c>
      <c r="K32" s="192">
        <f t="shared" si="5"/>
        <v>75</v>
      </c>
      <c r="L32" s="272">
        <v>1415</v>
      </c>
      <c r="M32" s="194">
        <v>1288</v>
      </c>
      <c r="N32" s="353">
        <f>M32/(1-O4)</f>
        <v>1814.0845070422536</v>
      </c>
      <c r="O32" s="354"/>
      <c r="P32" s="180"/>
      <c r="Q32" s="181"/>
      <c r="R32" s="182"/>
      <c r="S32" s="355"/>
      <c r="T32" s="382"/>
      <c r="U32" s="382"/>
      <c r="V32" s="382"/>
      <c r="W32" s="382"/>
    </row>
    <row r="33" spans="1:23" ht="26.25" customHeight="1">
      <c r="A33" s="158"/>
      <c r="B33" s="185"/>
      <c r="C33" s="186"/>
      <c r="D33" s="187" t="s">
        <v>1274</v>
      </c>
      <c r="E33" s="188" t="s">
        <v>1221</v>
      </c>
      <c r="F33" s="189" t="s">
        <v>1263</v>
      </c>
      <c r="G33" s="270">
        <v>59</v>
      </c>
      <c r="H33" s="271">
        <v>16</v>
      </c>
      <c r="I33" s="271"/>
      <c r="J33" s="271">
        <v>3</v>
      </c>
      <c r="K33" s="192">
        <f t="shared" si="5"/>
        <v>78</v>
      </c>
      <c r="L33" s="272">
        <v>483</v>
      </c>
      <c r="M33" s="194">
        <v>440</v>
      </c>
      <c r="N33" s="353">
        <f>M33/(1-O4)</f>
        <v>619.71830985915494</v>
      </c>
      <c r="O33" s="354"/>
      <c r="P33" s="180"/>
      <c r="Q33" s="181"/>
      <c r="R33" s="182"/>
      <c r="S33" s="355"/>
      <c r="T33" s="382"/>
      <c r="U33" s="382"/>
      <c r="V33" s="382"/>
      <c r="W33" s="382"/>
    </row>
    <row r="34" spans="1:23" ht="26.25" customHeight="1">
      <c r="A34" s="158"/>
      <c r="B34" s="185"/>
      <c r="C34" s="186"/>
      <c r="D34" s="187" t="s">
        <v>1275</v>
      </c>
      <c r="E34" s="188" t="s">
        <v>1221</v>
      </c>
      <c r="F34" s="189" t="s">
        <v>1271</v>
      </c>
      <c r="G34" s="270">
        <v>13</v>
      </c>
      <c r="H34" s="271">
        <v>4</v>
      </c>
      <c r="I34" s="271"/>
      <c r="J34" s="271">
        <v>4</v>
      </c>
      <c r="K34" s="192">
        <f t="shared" si="5"/>
        <v>21</v>
      </c>
      <c r="L34" s="272">
        <v>294</v>
      </c>
      <c r="M34" s="194">
        <v>268</v>
      </c>
      <c r="N34" s="353">
        <f>M34/(1-O4)</f>
        <v>377.46478873239437</v>
      </c>
      <c r="O34" s="354"/>
      <c r="P34" s="180"/>
      <c r="Q34" s="181"/>
      <c r="R34" s="374"/>
      <c r="S34" s="375"/>
      <c r="T34" s="375"/>
      <c r="U34" s="375"/>
      <c r="V34" s="375"/>
      <c r="W34" s="375"/>
    </row>
    <row r="35" spans="1:23" ht="26.25" customHeight="1">
      <c r="A35" s="158"/>
      <c r="B35" s="273"/>
      <c r="C35" s="274"/>
      <c r="D35" s="275" t="s">
        <v>1276</v>
      </c>
      <c r="E35" s="276"/>
      <c r="F35" s="277"/>
      <c r="G35" s="278">
        <v>0</v>
      </c>
      <c r="H35" s="279">
        <v>3</v>
      </c>
      <c r="I35" s="279"/>
      <c r="J35" s="279">
        <v>0</v>
      </c>
      <c r="K35" s="192">
        <f t="shared" si="5"/>
        <v>3</v>
      </c>
      <c r="L35" s="280"/>
      <c r="M35" s="196">
        <v>0</v>
      </c>
      <c r="N35" s="353">
        <f>M35/(1-O4)</f>
        <v>0</v>
      </c>
      <c r="O35" s="354"/>
      <c r="P35" s="180"/>
      <c r="Q35" s="181"/>
      <c r="R35" s="182"/>
      <c r="S35" s="226"/>
      <c r="T35" s="226"/>
      <c r="U35" s="227"/>
      <c r="V35" s="227"/>
      <c r="W35" s="227"/>
    </row>
    <row r="36" spans="1:23" ht="26.25" customHeight="1">
      <c r="A36" s="158"/>
      <c r="B36" s="281"/>
      <c r="C36" s="282"/>
      <c r="D36" s="283" t="s">
        <v>1277</v>
      </c>
      <c r="E36" s="165"/>
      <c r="F36" s="284"/>
      <c r="G36" s="285"/>
      <c r="H36" s="286"/>
      <c r="I36" s="286"/>
      <c r="J36" s="286"/>
      <c r="K36" s="287"/>
      <c r="L36" s="288">
        <v>1698</v>
      </c>
      <c r="M36" s="221">
        <v>1545</v>
      </c>
      <c r="N36" s="376">
        <f>M36/(1-O4)</f>
        <v>2176.0563380281692</v>
      </c>
      <c r="O36" s="377"/>
      <c r="P36" s="180"/>
      <c r="Q36" s="181"/>
      <c r="R36" s="195"/>
      <c r="S36" s="237"/>
      <c r="T36" s="237"/>
      <c r="U36" s="237"/>
      <c r="V36" s="237"/>
      <c r="W36" s="237"/>
    </row>
    <row r="37" spans="1:23" ht="26.25" customHeight="1" thickBot="1">
      <c r="A37" s="158"/>
      <c r="B37" s="378" t="s">
        <v>1278</v>
      </c>
      <c r="C37" s="379"/>
      <c r="D37" s="289" t="s">
        <v>1278</v>
      </c>
      <c r="E37" s="290"/>
      <c r="F37" s="291"/>
      <c r="G37" s="292"/>
      <c r="H37" s="293"/>
      <c r="I37" s="293"/>
      <c r="J37" s="293"/>
      <c r="K37" s="294"/>
      <c r="L37" s="295">
        <v>1882</v>
      </c>
      <c r="M37" s="179">
        <v>1713</v>
      </c>
      <c r="N37" s="380">
        <f>M37/(1-O4)</f>
        <v>2412.6760563380285</v>
      </c>
      <c r="O37" s="381"/>
      <c r="P37" s="180"/>
      <c r="Q37" s="181"/>
      <c r="R37" s="182"/>
      <c r="S37" s="237"/>
      <c r="T37" s="237"/>
      <c r="U37" s="237"/>
      <c r="V37" s="237"/>
      <c r="W37" s="237"/>
    </row>
    <row r="38" spans="1:23" s="247" customFormat="1" ht="26.25" customHeight="1" thickBot="1">
      <c r="B38" s="248"/>
      <c r="C38" s="249"/>
      <c r="D38" s="250" t="s">
        <v>1279</v>
      </c>
      <c r="E38" s="251"/>
      <c r="F38" s="252"/>
      <c r="G38" s="253">
        <f>SUM(G28:G35)</f>
        <v>264</v>
      </c>
      <c r="H38" s="254">
        <f>SUM(H28:H35)</f>
        <v>54</v>
      </c>
      <c r="I38" s="254">
        <f>SUM(I28:I34)</f>
        <v>0</v>
      </c>
      <c r="J38" s="254">
        <f>SUM(J28:J35)</f>
        <v>14</v>
      </c>
      <c r="K38" s="255">
        <f>SUM(K28:K35)</f>
        <v>332</v>
      </c>
      <c r="L38" s="296">
        <f>SUM(L28:L37)</f>
        <v>7771</v>
      </c>
      <c r="M38" s="297">
        <v>7072</v>
      </c>
      <c r="N38" s="367">
        <f>SUM(N28:O37)</f>
        <v>9961.9718309859163</v>
      </c>
      <c r="O38" s="368"/>
      <c r="P38" s="258"/>
      <c r="Q38" s="341"/>
      <c r="R38" s="259"/>
      <c r="S38" s="260"/>
      <c r="T38" s="260"/>
      <c r="U38" s="260"/>
      <c r="V38" s="260"/>
      <c r="W38" s="260"/>
    </row>
    <row r="39" spans="1:23" ht="26.25" customHeight="1">
      <c r="A39" s="158"/>
      <c r="B39" s="369" t="s">
        <v>1280</v>
      </c>
      <c r="C39" s="370"/>
      <c r="D39" s="263" t="s">
        <v>1281</v>
      </c>
      <c r="E39" s="173" t="s">
        <v>1282</v>
      </c>
      <c r="F39" s="174" t="s">
        <v>1256</v>
      </c>
      <c r="G39" s="298"/>
      <c r="H39" s="299"/>
      <c r="I39" s="299"/>
      <c r="J39" s="299"/>
      <c r="K39" s="300"/>
      <c r="L39" s="301">
        <v>1232</v>
      </c>
      <c r="M39" s="268">
        <v>1121</v>
      </c>
      <c r="N39" s="371">
        <f>M39/(1-O4)</f>
        <v>1578.8732394366198</v>
      </c>
      <c r="O39" s="372"/>
      <c r="P39" s="180"/>
      <c r="Q39" s="181"/>
      <c r="R39" s="182"/>
      <c r="S39" s="355"/>
      <c r="T39" s="355"/>
      <c r="U39" s="355"/>
      <c r="V39" s="355"/>
      <c r="W39" s="355"/>
    </row>
    <row r="40" spans="1:23" ht="26.25" customHeight="1">
      <c r="A40" s="158"/>
      <c r="B40" s="373" t="s">
        <v>1283</v>
      </c>
      <c r="C40" s="366"/>
      <c r="D40" s="187"/>
      <c r="E40" s="188" t="s">
        <v>1221</v>
      </c>
      <c r="F40" s="189" t="s">
        <v>1284</v>
      </c>
      <c r="G40" s="222"/>
      <c r="H40" s="223"/>
      <c r="I40" s="223"/>
      <c r="J40" s="223"/>
      <c r="K40" s="302"/>
      <c r="L40" s="303">
        <v>1061</v>
      </c>
      <c r="M40" s="194">
        <v>966</v>
      </c>
      <c r="N40" s="353">
        <f>M40/(1-O4)</f>
        <v>1360.5633802816901</v>
      </c>
      <c r="O40" s="354"/>
      <c r="P40" s="180"/>
      <c r="Q40" s="181"/>
      <c r="R40" s="182"/>
      <c r="S40" s="355"/>
      <c r="T40" s="355"/>
      <c r="U40" s="355"/>
      <c r="V40" s="355"/>
      <c r="W40" s="355"/>
    </row>
    <row r="41" spans="1:23" s="305" customFormat="1" ht="26.25" customHeight="1">
      <c r="A41" s="158"/>
      <c r="B41" s="365" t="s">
        <v>1285</v>
      </c>
      <c r="C41" s="366"/>
      <c r="D41" s="187"/>
      <c r="E41" s="188" t="s">
        <v>1286</v>
      </c>
      <c r="F41" s="189" t="s">
        <v>1287</v>
      </c>
      <c r="G41" s="222"/>
      <c r="H41" s="223"/>
      <c r="I41" s="223"/>
      <c r="J41" s="223"/>
      <c r="K41" s="302"/>
      <c r="L41" s="303">
        <v>600</v>
      </c>
      <c r="M41" s="194">
        <v>546</v>
      </c>
      <c r="N41" s="353">
        <f>M41/(1-O4)</f>
        <v>769.0140845070423</v>
      </c>
      <c r="O41" s="354"/>
      <c r="P41" s="180"/>
      <c r="Q41" s="181"/>
      <c r="R41" s="182"/>
      <c r="S41" s="304"/>
      <c r="T41" s="304"/>
      <c r="U41" s="304"/>
      <c r="V41" s="304"/>
      <c r="W41" s="304"/>
    </row>
    <row r="42" spans="1:23" s="305" customFormat="1" ht="26.25" customHeight="1">
      <c r="A42" s="158"/>
      <c r="B42" s="365" t="s">
        <v>1288</v>
      </c>
      <c r="C42" s="366"/>
      <c r="D42" s="187" t="s">
        <v>1289</v>
      </c>
      <c r="E42" s="188" t="s">
        <v>1265</v>
      </c>
      <c r="F42" s="189"/>
      <c r="G42" s="222"/>
      <c r="H42" s="223"/>
      <c r="I42" s="223"/>
      <c r="J42" s="223"/>
      <c r="K42" s="302"/>
      <c r="L42" s="303">
        <v>2948</v>
      </c>
      <c r="M42" s="194">
        <v>2683</v>
      </c>
      <c r="N42" s="353">
        <f>M42/(1-O4)</f>
        <v>3778.8732394366198</v>
      </c>
      <c r="O42" s="354"/>
      <c r="P42" s="180"/>
      <c r="Q42" s="181"/>
      <c r="R42" s="306"/>
      <c r="S42" s="306"/>
      <c r="T42" s="306"/>
      <c r="U42" s="306"/>
      <c r="V42" s="306"/>
      <c r="W42" s="306"/>
    </row>
    <row r="43" spans="1:23" s="305" customFormat="1" ht="26.25" customHeight="1">
      <c r="A43" s="158"/>
      <c r="B43" s="307"/>
      <c r="C43" s="308"/>
      <c r="D43" s="187" t="s">
        <v>1290</v>
      </c>
      <c r="E43" s="188"/>
      <c r="F43" s="189"/>
      <c r="G43" s="222"/>
      <c r="H43" s="223"/>
      <c r="I43" s="223"/>
      <c r="J43" s="223"/>
      <c r="K43" s="302"/>
      <c r="L43" s="303">
        <v>1491</v>
      </c>
      <c r="M43" s="194">
        <v>1357</v>
      </c>
      <c r="N43" s="353">
        <f>M43/(1-O4)</f>
        <v>1911.267605633803</v>
      </c>
      <c r="O43" s="354"/>
      <c r="P43" s="180"/>
      <c r="Q43" s="181"/>
      <c r="R43" s="309"/>
      <c r="S43" s="183"/>
      <c r="T43" s="183"/>
      <c r="U43" s="183"/>
      <c r="V43" s="183"/>
      <c r="W43" s="183"/>
    </row>
    <row r="44" spans="1:23" ht="26.25" customHeight="1">
      <c r="A44" s="158"/>
      <c r="B44" s="351" t="s">
        <v>1291</v>
      </c>
      <c r="C44" s="352"/>
      <c r="D44" s="310"/>
      <c r="E44" s="188" t="s">
        <v>1292</v>
      </c>
      <c r="F44" s="189" t="s">
        <v>1271</v>
      </c>
      <c r="G44" s="222"/>
      <c r="H44" s="223"/>
      <c r="I44" s="223"/>
      <c r="J44" s="223"/>
      <c r="K44" s="302"/>
      <c r="L44" s="303">
        <v>3110</v>
      </c>
      <c r="M44" s="194">
        <v>2830</v>
      </c>
      <c r="N44" s="353">
        <f>M44/(1-O4)</f>
        <v>3985.9154929577467</v>
      </c>
      <c r="O44" s="354"/>
      <c r="P44" s="180"/>
      <c r="Q44" s="181"/>
      <c r="R44" s="182"/>
      <c r="S44" s="355"/>
      <c r="T44" s="355"/>
      <c r="U44" s="355"/>
      <c r="V44" s="355"/>
      <c r="W44" s="355"/>
    </row>
    <row r="45" spans="1:23" s="305" customFormat="1" ht="26.25" customHeight="1" thickBot="1">
      <c r="A45" s="158"/>
      <c r="B45" s="356" t="s">
        <v>1293</v>
      </c>
      <c r="C45" s="357"/>
      <c r="D45" s="311" t="s">
        <v>1294</v>
      </c>
      <c r="E45" s="312"/>
      <c r="F45" s="313"/>
      <c r="G45" s="314"/>
      <c r="H45" s="315"/>
      <c r="I45" s="315"/>
      <c r="J45" s="315"/>
      <c r="K45" s="316"/>
      <c r="L45" s="317">
        <v>3745</v>
      </c>
      <c r="M45" s="318">
        <v>3408</v>
      </c>
      <c r="N45" s="358">
        <f>M45/(1-O4)-1200</f>
        <v>3600</v>
      </c>
      <c r="O45" s="359"/>
      <c r="P45" s="180"/>
      <c r="Q45" s="181"/>
      <c r="R45" s="195"/>
      <c r="S45" s="237"/>
      <c r="T45" s="237"/>
      <c r="U45" s="237"/>
      <c r="V45" s="237"/>
      <c r="W45" s="237"/>
    </row>
    <row r="46" spans="1:23" s="327" customFormat="1" ht="26.25" customHeight="1" thickBot="1">
      <c r="A46" s="247"/>
      <c r="B46" s="360" t="s">
        <v>1295</v>
      </c>
      <c r="C46" s="361"/>
      <c r="D46" s="362"/>
      <c r="E46" s="251"/>
      <c r="F46" s="252"/>
      <c r="G46" s="319"/>
      <c r="H46" s="320"/>
      <c r="I46" s="320"/>
      <c r="J46" s="320"/>
      <c r="K46" s="321"/>
      <c r="L46" s="322">
        <f>SUM(L39:L44)+L42+L43+L45</f>
        <v>18626</v>
      </c>
      <c r="M46" s="323">
        <v>12910</v>
      </c>
      <c r="N46" s="363">
        <f>SUM(N39:O45)</f>
        <v>16984.507042253521</v>
      </c>
      <c r="O46" s="364"/>
      <c r="P46" s="324"/>
      <c r="Q46" s="341"/>
      <c r="R46" s="325"/>
      <c r="S46" s="326"/>
      <c r="T46" s="326"/>
      <c r="U46" s="326"/>
      <c r="V46" s="326"/>
      <c r="W46" s="326"/>
    </row>
    <row r="47" spans="1:23" s="327" customFormat="1" ht="26.25" customHeight="1" thickBot="1">
      <c r="A47" s="247"/>
      <c r="B47" s="346" t="s">
        <v>1296</v>
      </c>
      <c r="C47" s="347"/>
      <c r="D47" s="347"/>
      <c r="E47" s="347"/>
      <c r="F47" s="348"/>
      <c r="G47" s="328">
        <f>G27+G38</f>
        <v>821</v>
      </c>
      <c r="H47" s="329">
        <f>H27+H38</f>
        <v>183</v>
      </c>
      <c r="I47" s="329">
        <f>I27+I38</f>
        <v>13</v>
      </c>
      <c r="J47" s="329">
        <f>J27+J38</f>
        <v>55</v>
      </c>
      <c r="K47" s="330">
        <f>K27+K38</f>
        <v>1072</v>
      </c>
      <c r="L47" s="331">
        <f>L27+L38+L46</f>
        <v>48818</v>
      </c>
      <c r="M47" s="332">
        <v>40385</v>
      </c>
      <c r="N47" s="349">
        <v>55680</v>
      </c>
      <c r="O47" s="350"/>
      <c r="P47" s="333"/>
      <c r="Q47" s="341"/>
      <c r="R47" s="259"/>
      <c r="S47" s="260"/>
      <c r="T47" s="260"/>
      <c r="U47" s="260"/>
      <c r="V47" s="260"/>
      <c r="W47" s="260"/>
    </row>
    <row r="48" spans="1:23" s="327" customFormat="1" ht="26.25" customHeight="1">
      <c r="A48" s="247"/>
      <c r="B48" s="334"/>
      <c r="C48" s="335" t="s">
        <v>1297</v>
      </c>
      <c r="D48" s="334"/>
      <c r="E48" s="334"/>
      <c r="F48" s="334"/>
      <c r="G48" s="336"/>
      <c r="H48" s="336"/>
      <c r="I48" s="336"/>
      <c r="J48" s="336"/>
      <c r="K48" s="337"/>
      <c r="L48" s="338"/>
      <c r="M48" s="339"/>
      <c r="N48" s="340"/>
      <c r="O48" s="340"/>
      <c r="P48" s="340"/>
      <c r="Q48" s="341"/>
      <c r="R48" s="259"/>
      <c r="S48" s="260"/>
      <c r="T48" s="260"/>
      <c r="U48" s="260"/>
      <c r="V48" s="260"/>
      <c r="W48" s="260"/>
    </row>
    <row r="49" spans="1:17" ht="24.75" customHeight="1">
      <c r="A49" s="158"/>
      <c r="B49" s="158"/>
      <c r="C49" s="158"/>
      <c r="D49" s="158"/>
      <c r="E49" s="161"/>
      <c r="F49" s="161"/>
      <c r="G49" s="158"/>
      <c r="H49" s="158"/>
      <c r="I49" s="158"/>
      <c r="J49" s="158"/>
      <c r="K49" s="158"/>
      <c r="M49" s="158"/>
      <c r="N49" s="158"/>
      <c r="O49" s="342"/>
      <c r="P49" s="342"/>
      <c r="Q49" s="153"/>
    </row>
    <row r="50" spans="1:17" ht="24.75" customHeight="1">
      <c r="A50" s="158"/>
      <c r="B50" s="158"/>
      <c r="C50" s="158"/>
      <c r="D50" s="158"/>
      <c r="E50" s="161"/>
      <c r="F50" s="161"/>
      <c r="G50" s="158"/>
      <c r="H50" s="158"/>
      <c r="I50" s="158"/>
      <c r="J50" s="158"/>
      <c r="K50" s="158"/>
      <c r="M50" s="158"/>
      <c r="N50" s="158"/>
      <c r="O50" s="342"/>
      <c r="P50" s="342"/>
      <c r="Q50" s="153"/>
    </row>
  </sheetData>
  <mergeCells count="86">
    <mergeCell ref="B3:D3"/>
    <mergeCell ref="E3:F4"/>
    <mergeCell ref="G3:K3"/>
    <mergeCell ref="L3:L4"/>
    <mergeCell ref="M3:M4"/>
    <mergeCell ref="S3:W4"/>
    <mergeCell ref="N5:O5"/>
    <mergeCell ref="N6:O6"/>
    <mergeCell ref="S6:W6"/>
    <mergeCell ref="N3:O3"/>
    <mergeCell ref="N7:O7"/>
    <mergeCell ref="S7:W7"/>
    <mergeCell ref="N8:O8"/>
    <mergeCell ref="S8:W8"/>
    <mergeCell ref="N9:O9"/>
    <mergeCell ref="S9:W9"/>
    <mergeCell ref="N10:O10"/>
    <mergeCell ref="S10:W10"/>
    <mergeCell ref="N11:O11"/>
    <mergeCell ref="S11:W11"/>
    <mergeCell ref="N12:O12"/>
    <mergeCell ref="S12:W12"/>
    <mergeCell ref="N13:O13"/>
    <mergeCell ref="S13:W13"/>
    <mergeCell ref="N14:O14"/>
    <mergeCell ref="S14:W14"/>
    <mergeCell ref="N15:O15"/>
    <mergeCell ref="S15:W15"/>
    <mergeCell ref="N16:O16"/>
    <mergeCell ref="S16:W16"/>
    <mergeCell ref="N17:O17"/>
    <mergeCell ref="S17:W17"/>
    <mergeCell ref="N18:O18"/>
    <mergeCell ref="S18:W18"/>
    <mergeCell ref="N19:O19"/>
    <mergeCell ref="S19:W19"/>
    <mergeCell ref="N20:O20"/>
    <mergeCell ref="S20:W20"/>
    <mergeCell ref="N21:O21"/>
    <mergeCell ref="S21:W21"/>
    <mergeCell ref="N30:O30"/>
    <mergeCell ref="S30:W30"/>
    <mergeCell ref="N22:O22"/>
    <mergeCell ref="S22:W22"/>
    <mergeCell ref="N23:O23"/>
    <mergeCell ref="R23:W23"/>
    <mergeCell ref="N24:O24"/>
    <mergeCell ref="N25:O25"/>
    <mergeCell ref="N26:O26"/>
    <mergeCell ref="N27:O27"/>
    <mergeCell ref="N28:O28"/>
    <mergeCell ref="N29:O29"/>
    <mergeCell ref="S29:W29"/>
    <mergeCell ref="N31:O31"/>
    <mergeCell ref="S31:W31"/>
    <mergeCell ref="N32:O32"/>
    <mergeCell ref="S32:W32"/>
    <mergeCell ref="N33:O33"/>
    <mergeCell ref="S33:W33"/>
    <mergeCell ref="N34:O34"/>
    <mergeCell ref="R34:W34"/>
    <mergeCell ref="N35:O35"/>
    <mergeCell ref="N36:O36"/>
    <mergeCell ref="B37:C37"/>
    <mergeCell ref="N37:O37"/>
    <mergeCell ref="N38:O38"/>
    <mergeCell ref="B39:C39"/>
    <mergeCell ref="N39:O39"/>
    <mergeCell ref="S39:W39"/>
    <mergeCell ref="B40:C40"/>
    <mergeCell ref="N40:O40"/>
    <mergeCell ref="S40:W40"/>
    <mergeCell ref="B41:C41"/>
    <mergeCell ref="N41:O41"/>
    <mergeCell ref="B42:C42"/>
    <mergeCell ref="N42:O42"/>
    <mergeCell ref="N43:O43"/>
    <mergeCell ref="B47:F47"/>
    <mergeCell ref="N47:O47"/>
    <mergeCell ref="B44:C44"/>
    <mergeCell ref="N44:O44"/>
    <mergeCell ref="S44:W44"/>
    <mergeCell ref="B45:C45"/>
    <mergeCell ref="N45:O45"/>
    <mergeCell ref="B46:D46"/>
    <mergeCell ref="N46:O46"/>
  </mergeCells>
  <phoneticPr fontId="1"/>
  <pageMargins left="0.62992125984251968" right="0.23622047244094491"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zoomScale="50" zoomScaleNormal="130" zoomScaleSheetLayoutView="85" zoomScalePageLayoutView="50" workbookViewId="0">
      <selection activeCell="G43" sqref="G43"/>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284</v>
      </c>
      <c r="C1" s="421"/>
      <c r="D1" s="426" t="s">
        <v>16</v>
      </c>
      <c r="E1" s="1" t="s">
        <v>1</v>
      </c>
      <c r="F1" s="1">
        <v>33</v>
      </c>
      <c r="G1" s="1" t="s">
        <v>6</v>
      </c>
      <c r="H1" s="1">
        <v>5</v>
      </c>
      <c r="I1" s="36"/>
      <c r="J1" s="36"/>
      <c r="K1" s="3"/>
    </row>
    <row r="2" spans="1:11" ht="9.9499999999999993" customHeight="1">
      <c r="A2" s="411"/>
      <c r="B2" s="422"/>
      <c r="C2" s="423"/>
      <c r="D2" s="412"/>
      <c r="E2" s="97" t="s">
        <v>1051</v>
      </c>
      <c r="F2" s="97">
        <v>14</v>
      </c>
      <c r="G2" s="97" t="s">
        <v>1052</v>
      </c>
      <c r="H2" s="97">
        <v>14</v>
      </c>
      <c r="I2" s="37"/>
      <c r="J2" s="37"/>
      <c r="K2" s="7"/>
    </row>
    <row r="3" spans="1:11" ht="9.9499999999999993" customHeight="1">
      <c r="A3" s="412"/>
      <c r="B3" s="422"/>
      <c r="C3" s="423"/>
      <c r="D3" s="412"/>
      <c r="E3" s="5" t="s">
        <v>3</v>
      </c>
      <c r="F3" s="5">
        <v>0</v>
      </c>
      <c r="G3" s="5" t="s">
        <v>8</v>
      </c>
      <c r="H3" s="5"/>
      <c r="I3" s="37"/>
      <c r="J3" s="37"/>
      <c r="K3" s="7"/>
    </row>
    <row r="4" spans="1:11" ht="9.9499999999999993" customHeight="1">
      <c r="A4" s="412"/>
      <c r="B4" s="422"/>
      <c r="C4" s="423"/>
      <c r="D4" s="412"/>
      <c r="E4" s="5" t="s">
        <v>4</v>
      </c>
      <c r="F4" s="5">
        <v>1</v>
      </c>
      <c r="G4" s="5"/>
      <c r="H4" s="5"/>
      <c r="I4" s="37"/>
      <c r="J4" s="37"/>
      <c r="K4" s="7"/>
    </row>
    <row r="5" spans="1:11" ht="9.9499999999999993" customHeight="1">
      <c r="A5" s="413"/>
      <c r="B5" s="424"/>
      <c r="C5" s="425"/>
      <c r="D5" s="413"/>
      <c r="E5" s="8" t="s">
        <v>5</v>
      </c>
      <c r="F5" s="8">
        <f>SUM(F1:F4)</f>
        <v>48</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29.25">
      <c r="A8" s="416" t="s">
        <v>67</v>
      </c>
      <c r="B8" s="417" t="s">
        <v>67</v>
      </c>
      <c r="C8" s="11">
        <v>45</v>
      </c>
      <c r="D8" s="12">
        <f>IF(OR(F8="",F8=0),"",(G8/F8))</f>
        <v>286.65000000000003</v>
      </c>
      <c r="E8" s="29">
        <f>IF(OR(C8="-",C8=""),"-",(D8/C8))</f>
        <v>6.370000000000001</v>
      </c>
      <c r="F8" s="11">
        <v>1</v>
      </c>
      <c r="G8" s="12">
        <v>286.65000000000003</v>
      </c>
      <c r="H8" s="12">
        <v>3</v>
      </c>
      <c r="I8" s="39"/>
      <c r="J8" s="39" t="s">
        <v>1200</v>
      </c>
      <c r="K8" s="45" t="s">
        <v>836</v>
      </c>
    </row>
    <row r="9" spans="1:11" ht="39">
      <c r="A9" s="414" t="s">
        <v>285</v>
      </c>
      <c r="B9" s="415" t="s">
        <v>285</v>
      </c>
      <c r="C9" s="13">
        <v>8</v>
      </c>
      <c r="D9" s="14">
        <f>IF(OR(F9="",F9=0),"",(G9/F9))</f>
        <v>22.75</v>
      </c>
      <c r="E9" s="30">
        <f t="shared" ref="E9:E22" si="0">IF(OR(C9="-",C9=""),"-",(D9/C9))</f>
        <v>2.84375</v>
      </c>
      <c r="F9" s="13">
        <v>6</v>
      </c>
      <c r="G9" s="14">
        <v>136.5</v>
      </c>
      <c r="H9" s="14">
        <v>3</v>
      </c>
      <c r="I9" s="42"/>
      <c r="J9" s="42" t="s">
        <v>837</v>
      </c>
      <c r="K9" s="46" t="s">
        <v>838</v>
      </c>
    </row>
    <row r="10" spans="1:11" ht="29.25">
      <c r="A10" s="414" t="s">
        <v>1182</v>
      </c>
      <c r="B10" s="415" t="s">
        <v>286</v>
      </c>
      <c r="C10" s="13">
        <v>10</v>
      </c>
      <c r="D10" s="14">
        <f t="shared" ref="D10:D30" si="1">IF(OR(F10="",F10=0),"",(G10/F10))</f>
        <v>45.5</v>
      </c>
      <c r="E10" s="30">
        <f t="shared" si="0"/>
        <v>4.55</v>
      </c>
      <c r="F10" s="13">
        <v>1</v>
      </c>
      <c r="G10" s="14">
        <v>45.5</v>
      </c>
      <c r="H10" s="14">
        <v>3</v>
      </c>
      <c r="I10" s="42"/>
      <c r="J10" s="42" t="s">
        <v>1152</v>
      </c>
      <c r="K10" s="46" t="s">
        <v>839</v>
      </c>
    </row>
    <row r="11" spans="1:11" ht="19.5">
      <c r="A11" s="414" t="s">
        <v>287</v>
      </c>
      <c r="B11" s="415" t="s">
        <v>287</v>
      </c>
      <c r="C11" s="13">
        <v>6</v>
      </c>
      <c r="D11" s="14">
        <f t="shared" si="1"/>
        <v>49.14</v>
      </c>
      <c r="E11" s="30">
        <f t="shared" si="0"/>
        <v>8.19</v>
      </c>
      <c r="F11" s="13">
        <v>1</v>
      </c>
      <c r="G11" s="14">
        <v>49.14</v>
      </c>
      <c r="H11" s="14">
        <v>3</v>
      </c>
      <c r="I11" s="42"/>
      <c r="J11" s="42" t="s">
        <v>840</v>
      </c>
      <c r="K11" s="46" t="s">
        <v>841</v>
      </c>
    </row>
    <row r="12" spans="1:11" ht="19.5">
      <c r="A12" s="414" t="s">
        <v>288</v>
      </c>
      <c r="B12" s="415" t="s">
        <v>288</v>
      </c>
      <c r="C12" s="13">
        <v>6</v>
      </c>
      <c r="D12" s="14">
        <f t="shared" si="1"/>
        <v>45.5</v>
      </c>
      <c r="E12" s="30">
        <f t="shared" si="0"/>
        <v>7.583333333333333</v>
      </c>
      <c r="F12" s="13">
        <v>1</v>
      </c>
      <c r="G12" s="14">
        <v>45.5</v>
      </c>
      <c r="H12" s="14">
        <v>3</v>
      </c>
      <c r="I12" s="42"/>
      <c r="J12" s="42" t="s">
        <v>842</v>
      </c>
      <c r="K12" s="46" t="s">
        <v>843</v>
      </c>
    </row>
    <row r="13" spans="1:11" ht="29.25">
      <c r="A13" s="414" t="s">
        <v>289</v>
      </c>
      <c r="B13" s="415" t="s">
        <v>289</v>
      </c>
      <c r="C13" s="13">
        <v>14</v>
      </c>
      <c r="D13" s="14">
        <f t="shared" si="1"/>
        <v>182</v>
      </c>
      <c r="E13" s="30">
        <f t="shared" si="0"/>
        <v>13</v>
      </c>
      <c r="F13" s="13">
        <v>1</v>
      </c>
      <c r="G13" s="14">
        <v>182</v>
      </c>
      <c r="H13" s="14">
        <v>3.5</v>
      </c>
      <c r="I13" s="42"/>
      <c r="J13" s="42" t="s">
        <v>844</v>
      </c>
      <c r="K13" s="46" t="s">
        <v>845</v>
      </c>
    </row>
    <row r="14" spans="1:11" ht="29.25">
      <c r="A14" s="414" t="s">
        <v>290</v>
      </c>
      <c r="B14" s="415" t="s">
        <v>290</v>
      </c>
      <c r="C14" s="13">
        <v>4</v>
      </c>
      <c r="D14" s="14">
        <f t="shared" si="1"/>
        <v>182</v>
      </c>
      <c r="E14" s="30">
        <f>IF(OR(C14="-",C14="",D14=""),"-",(D14/C14))</f>
        <v>45.5</v>
      </c>
      <c r="F14" s="13">
        <v>1</v>
      </c>
      <c r="G14" s="14">
        <v>182</v>
      </c>
      <c r="H14" s="14">
        <v>3</v>
      </c>
      <c r="I14" s="42"/>
      <c r="J14" s="42" t="s">
        <v>846</v>
      </c>
      <c r="K14" s="46" t="s">
        <v>845</v>
      </c>
    </row>
    <row r="15" spans="1:11" ht="39">
      <c r="A15" s="414" t="s">
        <v>291</v>
      </c>
      <c r="B15" s="415" t="s">
        <v>291</v>
      </c>
      <c r="C15" s="13">
        <v>10</v>
      </c>
      <c r="D15" s="14">
        <f t="shared" si="1"/>
        <v>81.900000000000006</v>
      </c>
      <c r="E15" s="30">
        <f t="shared" si="0"/>
        <v>8.1900000000000013</v>
      </c>
      <c r="F15" s="13">
        <v>1</v>
      </c>
      <c r="G15" s="14">
        <v>81.900000000000006</v>
      </c>
      <c r="H15" s="14">
        <v>3.5</v>
      </c>
      <c r="I15" s="42"/>
      <c r="J15" s="42" t="s">
        <v>847</v>
      </c>
      <c r="K15" s="46" t="s">
        <v>848</v>
      </c>
    </row>
    <row r="16" spans="1:11" ht="29.25">
      <c r="A16" s="414" t="s">
        <v>292</v>
      </c>
      <c r="B16" s="415" t="s">
        <v>292</v>
      </c>
      <c r="C16" s="13">
        <v>10</v>
      </c>
      <c r="D16" s="14">
        <f t="shared" si="1"/>
        <v>81.900000000000006</v>
      </c>
      <c r="E16" s="30">
        <f t="shared" si="0"/>
        <v>8.1900000000000013</v>
      </c>
      <c r="F16" s="13">
        <v>1</v>
      </c>
      <c r="G16" s="14">
        <v>81.900000000000006</v>
      </c>
      <c r="H16" s="14">
        <v>3.5</v>
      </c>
      <c r="I16" s="42"/>
      <c r="J16" s="42" t="s">
        <v>847</v>
      </c>
      <c r="K16" s="46" t="s">
        <v>849</v>
      </c>
    </row>
    <row r="17" spans="1:11" ht="39">
      <c r="A17" s="414" t="s">
        <v>293</v>
      </c>
      <c r="B17" s="415" t="s">
        <v>293</v>
      </c>
      <c r="C17" s="13">
        <v>10</v>
      </c>
      <c r="D17" s="14">
        <f t="shared" si="1"/>
        <v>127.4</v>
      </c>
      <c r="E17" s="30">
        <f t="shared" si="0"/>
        <v>12.74</v>
      </c>
      <c r="F17" s="13">
        <v>1</v>
      </c>
      <c r="G17" s="14">
        <v>127.4</v>
      </c>
      <c r="H17" s="14">
        <v>3.5</v>
      </c>
      <c r="I17" s="42"/>
      <c r="J17" s="42" t="s">
        <v>850</v>
      </c>
      <c r="K17" s="46" t="s">
        <v>851</v>
      </c>
    </row>
    <row r="18" spans="1:11" ht="48.75">
      <c r="A18" s="414" t="s">
        <v>294</v>
      </c>
      <c r="B18" s="415" t="s">
        <v>294</v>
      </c>
      <c r="C18" s="13">
        <v>10</v>
      </c>
      <c r="D18" s="14">
        <f t="shared" si="1"/>
        <v>59.2</v>
      </c>
      <c r="E18" s="30">
        <f t="shared" si="0"/>
        <v>5.92</v>
      </c>
      <c r="F18" s="13">
        <v>1</v>
      </c>
      <c r="G18" s="14">
        <v>59.2</v>
      </c>
      <c r="H18" s="14">
        <v>3.5</v>
      </c>
      <c r="I18" s="42"/>
      <c r="J18" s="42" t="s">
        <v>850</v>
      </c>
      <c r="K18" s="46" t="s">
        <v>852</v>
      </c>
    </row>
    <row r="19" spans="1:11" ht="42" customHeight="1">
      <c r="A19" s="414" t="s">
        <v>295</v>
      </c>
      <c r="B19" s="415" t="s">
        <v>295</v>
      </c>
      <c r="C19" s="13">
        <v>20</v>
      </c>
      <c r="D19" s="14">
        <f t="shared" si="1"/>
        <v>40.04</v>
      </c>
      <c r="E19" s="30">
        <f t="shared" si="0"/>
        <v>2.0019999999999998</v>
      </c>
      <c r="F19" s="13">
        <v>1</v>
      </c>
      <c r="G19" s="14">
        <v>40.04</v>
      </c>
      <c r="H19" s="14">
        <v>3</v>
      </c>
      <c r="I19" s="42"/>
      <c r="J19" s="42" t="s">
        <v>853</v>
      </c>
      <c r="K19" s="46" t="s">
        <v>854</v>
      </c>
    </row>
    <row r="20" spans="1:11" ht="29.25">
      <c r="A20" s="414" t="s">
        <v>296</v>
      </c>
      <c r="B20" s="415" t="s">
        <v>296</v>
      </c>
      <c r="C20" s="13">
        <v>5</v>
      </c>
      <c r="D20" s="14">
        <f t="shared" si="1"/>
        <v>36.4</v>
      </c>
      <c r="E20" s="30">
        <f t="shared" si="0"/>
        <v>7.2799999999999994</v>
      </c>
      <c r="F20" s="13">
        <v>1</v>
      </c>
      <c r="G20" s="14">
        <v>36.4</v>
      </c>
      <c r="H20" s="14">
        <v>4</v>
      </c>
      <c r="I20" s="42"/>
      <c r="J20" s="42" t="s">
        <v>847</v>
      </c>
      <c r="K20" s="46" t="s">
        <v>855</v>
      </c>
    </row>
    <row r="21" spans="1:11" ht="39">
      <c r="A21" s="414" t="s">
        <v>297</v>
      </c>
      <c r="B21" s="415" t="s">
        <v>297</v>
      </c>
      <c r="C21" s="13">
        <v>20</v>
      </c>
      <c r="D21" s="14">
        <f t="shared" si="1"/>
        <v>45.5</v>
      </c>
      <c r="E21" s="30">
        <f t="shared" si="0"/>
        <v>2.2749999999999999</v>
      </c>
      <c r="F21" s="13">
        <v>1</v>
      </c>
      <c r="G21" s="14">
        <v>45.5</v>
      </c>
      <c r="H21" s="14">
        <v>4</v>
      </c>
      <c r="I21" s="42"/>
      <c r="J21" s="42" t="s">
        <v>847</v>
      </c>
      <c r="K21" s="46" t="s">
        <v>856</v>
      </c>
    </row>
    <row r="22" spans="1:11" ht="29.25">
      <c r="A22" s="414" t="s">
        <v>298</v>
      </c>
      <c r="B22" s="415" t="s">
        <v>298</v>
      </c>
      <c r="C22" s="13">
        <v>20</v>
      </c>
      <c r="D22" s="14">
        <f t="shared" si="1"/>
        <v>182</v>
      </c>
      <c r="E22" s="30">
        <f t="shared" si="0"/>
        <v>9.1</v>
      </c>
      <c r="F22" s="13">
        <v>1</v>
      </c>
      <c r="G22" s="14">
        <v>182</v>
      </c>
      <c r="H22" s="14">
        <v>3.5</v>
      </c>
      <c r="I22" s="42"/>
      <c r="J22" s="42" t="s">
        <v>847</v>
      </c>
      <c r="K22" s="46" t="s">
        <v>857</v>
      </c>
    </row>
    <row r="23" spans="1:11" ht="19.5">
      <c r="A23" s="414" t="s">
        <v>299</v>
      </c>
      <c r="B23" s="415" t="s">
        <v>299</v>
      </c>
      <c r="C23" s="13">
        <v>15</v>
      </c>
      <c r="D23" s="14">
        <f t="shared" si="1"/>
        <v>36.4</v>
      </c>
      <c r="E23" s="30">
        <f>IF(OR(C23="-",C23=""),"-",(D23/C23))</f>
        <v>2.4266666666666667</v>
      </c>
      <c r="F23" s="13">
        <v>1</v>
      </c>
      <c r="G23" s="14">
        <v>36.4</v>
      </c>
      <c r="H23" s="14">
        <v>3</v>
      </c>
      <c r="I23" s="42"/>
      <c r="J23" s="42" t="s">
        <v>858</v>
      </c>
      <c r="K23" s="46" t="s">
        <v>859</v>
      </c>
    </row>
    <row r="24" spans="1:11" ht="29.25">
      <c r="A24" s="414" t="s">
        <v>300</v>
      </c>
      <c r="B24" s="415" t="s">
        <v>300</v>
      </c>
      <c r="C24" s="13">
        <v>3</v>
      </c>
      <c r="D24" s="14" t="str">
        <f t="shared" si="1"/>
        <v/>
      </c>
      <c r="E24" s="30" t="str">
        <f>IF(OR(C24="-",C24="",D24=""),"-",(D24/C24))</f>
        <v>-</v>
      </c>
      <c r="F24" s="13"/>
      <c r="G24" s="14"/>
      <c r="H24" s="14"/>
      <c r="I24" s="42" t="s">
        <v>1107</v>
      </c>
      <c r="J24" s="42" t="s">
        <v>860</v>
      </c>
      <c r="K24" s="46" t="s">
        <v>861</v>
      </c>
    </row>
    <row r="25" spans="1:11" ht="42" customHeight="1">
      <c r="A25" s="414" t="s">
        <v>301</v>
      </c>
      <c r="B25" s="415" t="s">
        <v>301</v>
      </c>
      <c r="C25" s="13">
        <v>20</v>
      </c>
      <c r="D25" s="14">
        <f t="shared" si="1"/>
        <v>163.80000000000001</v>
      </c>
      <c r="E25" s="30">
        <f t="shared" ref="E25:E44" si="2">IF(OR(C25="-",C25=""),"-",(D25/C25))</f>
        <v>8.1900000000000013</v>
      </c>
      <c r="F25" s="13">
        <v>1</v>
      </c>
      <c r="G25" s="14">
        <v>163.80000000000001</v>
      </c>
      <c r="H25" s="14">
        <v>4</v>
      </c>
      <c r="I25" s="42"/>
      <c r="J25" s="42" t="s">
        <v>862</v>
      </c>
      <c r="K25" s="46" t="s">
        <v>863</v>
      </c>
    </row>
    <row r="26" spans="1:11" ht="39" customHeight="1">
      <c r="A26" s="414" t="s">
        <v>302</v>
      </c>
      <c r="B26" s="415" t="s">
        <v>302</v>
      </c>
      <c r="C26" s="13">
        <v>15</v>
      </c>
      <c r="D26" s="14">
        <f t="shared" si="1"/>
        <v>36.4</v>
      </c>
      <c r="E26" s="30">
        <f t="shared" si="2"/>
        <v>2.4266666666666667</v>
      </c>
      <c r="F26" s="13">
        <v>1</v>
      </c>
      <c r="G26" s="14">
        <v>36.4</v>
      </c>
      <c r="H26" s="14">
        <v>4</v>
      </c>
      <c r="I26" s="42"/>
      <c r="J26" s="42" t="s">
        <v>862</v>
      </c>
      <c r="K26" s="46" t="s">
        <v>864</v>
      </c>
    </row>
    <row r="27" spans="1:11" ht="19.5">
      <c r="A27" s="414" t="s">
        <v>303</v>
      </c>
      <c r="B27" s="415" t="s">
        <v>303</v>
      </c>
      <c r="C27" s="13">
        <v>8</v>
      </c>
      <c r="D27" s="14">
        <f t="shared" si="1"/>
        <v>59.15</v>
      </c>
      <c r="E27" s="30">
        <f t="shared" si="2"/>
        <v>7.3937499999999998</v>
      </c>
      <c r="F27" s="13">
        <v>1</v>
      </c>
      <c r="G27" s="14">
        <v>59.15</v>
      </c>
      <c r="H27" s="14">
        <v>4</v>
      </c>
      <c r="I27" s="42"/>
      <c r="J27" s="42" t="s">
        <v>865</v>
      </c>
      <c r="K27" s="46" t="s">
        <v>866</v>
      </c>
    </row>
    <row r="28" spans="1:11" ht="19.5">
      <c r="A28" s="414" t="s">
        <v>304</v>
      </c>
      <c r="B28" s="415" t="s">
        <v>304</v>
      </c>
      <c r="C28" s="13"/>
      <c r="D28" s="14">
        <f t="shared" si="1"/>
        <v>27.3</v>
      </c>
      <c r="E28" s="30" t="str">
        <f t="shared" si="2"/>
        <v>-</v>
      </c>
      <c r="F28" s="13">
        <v>1</v>
      </c>
      <c r="G28" s="14">
        <v>27.3</v>
      </c>
      <c r="H28" s="14">
        <v>3</v>
      </c>
      <c r="I28" s="42"/>
      <c r="J28" s="42" t="s">
        <v>867</v>
      </c>
      <c r="K28" s="46" t="s">
        <v>868</v>
      </c>
    </row>
    <row r="29" spans="1:11" ht="30" customHeight="1">
      <c r="A29" s="414" t="s">
        <v>305</v>
      </c>
      <c r="B29" s="415" t="s">
        <v>305</v>
      </c>
      <c r="C29" s="13">
        <v>10</v>
      </c>
      <c r="D29" s="14">
        <f t="shared" si="1"/>
        <v>13.65</v>
      </c>
      <c r="E29" s="30">
        <f t="shared" si="2"/>
        <v>1.365</v>
      </c>
      <c r="F29" s="13">
        <v>1</v>
      </c>
      <c r="G29" s="14">
        <v>13.65</v>
      </c>
      <c r="H29" s="14"/>
      <c r="I29" s="42"/>
      <c r="J29" s="42" t="s">
        <v>869</v>
      </c>
      <c r="K29" s="46" t="s">
        <v>870</v>
      </c>
    </row>
    <row r="30" spans="1:11" ht="18" customHeight="1">
      <c r="A30" s="414" t="s">
        <v>306</v>
      </c>
      <c r="B30" s="415" t="s">
        <v>306</v>
      </c>
      <c r="C30" s="13">
        <v>15</v>
      </c>
      <c r="D30" s="14">
        <f t="shared" si="1"/>
        <v>59.15</v>
      </c>
      <c r="E30" s="30">
        <f t="shared" si="2"/>
        <v>3.9433333333333334</v>
      </c>
      <c r="F30" s="13">
        <v>1</v>
      </c>
      <c r="G30" s="14">
        <v>59.15</v>
      </c>
      <c r="H30" s="14">
        <v>3.5</v>
      </c>
      <c r="I30" s="42"/>
      <c r="J30" s="42" t="s">
        <v>871</v>
      </c>
      <c r="K30" s="46"/>
    </row>
    <row r="31" spans="1:11" ht="18" customHeight="1">
      <c r="A31" s="414" t="s">
        <v>39</v>
      </c>
      <c r="B31" s="415" t="s">
        <v>39</v>
      </c>
      <c r="C31" s="13">
        <v>15</v>
      </c>
      <c r="D31" s="14">
        <f>IF(OR(F31="",F31=0),"",(G31/F31))</f>
        <v>36.4</v>
      </c>
      <c r="E31" s="30">
        <f>IF(OR(C31="-",C31=""),"-",(D31/C31))</f>
        <v>2.4266666666666667</v>
      </c>
      <c r="F31" s="13">
        <v>1</v>
      </c>
      <c r="G31" s="14">
        <v>36.4</v>
      </c>
      <c r="H31" s="14">
        <v>3</v>
      </c>
      <c r="I31" s="42"/>
      <c r="J31" s="42"/>
      <c r="K31" s="46"/>
    </row>
    <row r="32" spans="1:11" ht="18" customHeight="1">
      <c r="A32" s="408" t="s">
        <v>506</v>
      </c>
      <c r="B32" s="409"/>
      <c r="C32" s="21" t="s">
        <v>506</v>
      </c>
      <c r="D32" s="22">
        <f>SUM(D8:D31)</f>
        <v>1900.1300000000006</v>
      </c>
      <c r="E32" s="23" t="s">
        <v>506</v>
      </c>
      <c r="F32" s="24">
        <f>SUM(F8:F31)</f>
        <v>28</v>
      </c>
      <c r="G32" s="22">
        <f>SUM(G8:G31)</f>
        <v>2013.8800000000008</v>
      </c>
      <c r="H32" s="23" t="s">
        <v>506</v>
      </c>
      <c r="I32" s="43"/>
      <c r="J32" s="43"/>
      <c r="K32" s="48"/>
    </row>
    <row r="33" spans="1:11" ht="18" customHeight="1">
      <c r="A33" s="79"/>
      <c r="B33" s="79"/>
      <c r="C33" s="37"/>
      <c r="D33" s="80"/>
      <c r="E33" s="81"/>
      <c r="F33" s="37"/>
      <c r="G33" s="80"/>
      <c r="H33" s="80"/>
      <c r="I33" s="123"/>
      <c r="J33" s="123"/>
      <c r="K33" s="123"/>
    </row>
    <row r="34" spans="1:11" ht="18" customHeight="1">
      <c r="A34" s="88"/>
      <c r="B34" s="88"/>
      <c r="C34" s="38"/>
      <c r="D34" s="89"/>
      <c r="E34" s="146"/>
      <c r="F34" s="38"/>
      <c r="G34" s="89"/>
      <c r="H34" s="89"/>
      <c r="I34" s="124"/>
      <c r="J34" s="124"/>
      <c r="K34" s="124"/>
    </row>
    <row r="35" spans="1:11" ht="9.9499999999999993" customHeight="1">
      <c r="A35" s="410" t="s">
        <v>0</v>
      </c>
      <c r="B35" s="420" t="s">
        <v>284</v>
      </c>
      <c r="C35" s="421"/>
      <c r="D35" s="426"/>
      <c r="E35" s="1"/>
      <c r="F35" s="1"/>
      <c r="G35" s="1"/>
      <c r="H35" s="1"/>
      <c r="I35" s="36"/>
      <c r="J35" s="36"/>
      <c r="K35" s="3"/>
    </row>
    <row r="36" spans="1:11" ht="9.9499999999999993" customHeight="1">
      <c r="A36" s="411"/>
      <c r="B36" s="422"/>
      <c r="C36" s="423"/>
      <c r="D36" s="412"/>
      <c r="E36" s="5"/>
      <c r="F36" s="5"/>
      <c r="G36" s="5"/>
      <c r="H36" s="5"/>
      <c r="I36" s="37"/>
      <c r="J36" s="37"/>
      <c r="K36" s="7"/>
    </row>
    <row r="37" spans="1:11" ht="9.9499999999999993" customHeight="1">
      <c r="A37" s="411"/>
      <c r="B37" s="422"/>
      <c r="C37" s="423"/>
      <c r="D37" s="412"/>
      <c r="E37" s="5"/>
      <c r="F37" s="5"/>
      <c r="G37" s="5"/>
      <c r="H37" s="5"/>
      <c r="I37" s="37"/>
      <c r="J37" s="37"/>
      <c r="K37" s="7"/>
    </row>
    <row r="38" spans="1:11" ht="9.9499999999999993" customHeight="1">
      <c r="A38" s="412"/>
      <c r="B38" s="422"/>
      <c r="C38" s="423"/>
      <c r="D38" s="412"/>
      <c r="E38" s="5"/>
      <c r="F38" s="5"/>
      <c r="G38" s="5"/>
      <c r="H38" s="5"/>
      <c r="I38" s="37"/>
      <c r="J38" s="37"/>
      <c r="K38" s="7"/>
    </row>
    <row r="39" spans="1:11" ht="9.9499999999999993" customHeight="1">
      <c r="A39" s="438"/>
      <c r="B39" s="439"/>
      <c r="C39" s="440"/>
      <c r="D39" s="438"/>
      <c r="E39" s="8"/>
      <c r="F39" s="8"/>
      <c r="G39" s="8"/>
      <c r="H39" s="8"/>
      <c r="I39" s="38"/>
      <c r="J39" s="38"/>
      <c r="K39" s="9"/>
    </row>
    <row r="40" spans="1:11" ht="9.9499999999999993" customHeight="1">
      <c r="A40" s="90"/>
      <c r="B40" s="90"/>
      <c r="C40" s="90"/>
      <c r="D40" s="90"/>
      <c r="E40" s="90"/>
      <c r="F40" s="90"/>
      <c r="G40" s="90"/>
      <c r="H40" s="90"/>
      <c r="I40" s="90"/>
      <c r="J40" s="90"/>
      <c r="K40" s="90"/>
    </row>
    <row r="41" spans="1:11" ht="18" customHeight="1">
      <c r="A41" s="418" t="s">
        <v>9</v>
      </c>
      <c r="B41" s="419"/>
      <c r="C41" s="10" t="s">
        <v>17</v>
      </c>
      <c r="D41" s="10" t="s">
        <v>12</v>
      </c>
      <c r="E41" s="10" t="s">
        <v>18</v>
      </c>
      <c r="F41" s="10" t="s">
        <v>10</v>
      </c>
      <c r="G41" s="10" t="s">
        <v>13</v>
      </c>
      <c r="H41" s="10" t="s">
        <v>14</v>
      </c>
      <c r="I41" s="49" t="s">
        <v>11</v>
      </c>
      <c r="J41" s="49" t="s">
        <v>539</v>
      </c>
      <c r="K41" s="50" t="s">
        <v>521</v>
      </c>
    </row>
    <row r="42" spans="1:11" ht="18" customHeight="1">
      <c r="A42" s="414"/>
      <c r="B42" s="415"/>
      <c r="C42" s="13"/>
      <c r="D42" s="14"/>
      <c r="E42" s="30"/>
      <c r="F42" s="13"/>
      <c r="G42" s="14"/>
      <c r="H42" s="14"/>
      <c r="I42" s="42"/>
      <c r="J42" s="42"/>
      <c r="K42" s="46"/>
    </row>
    <row r="43" spans="1:11" ht="18" customHeight="1">
      <c r="A43" s="414" t="s">
        <v>90</v>
      </c>
      <c r="B43" s="415"/>
      <c r="C43" s="13"/>
      <c r="D43" s="14"/>
      <c r="E43" s="30"/>
      <c r="F43" s="13"/>
      <c r="G43" s="14"/>
      <c r="H43" s="14"/>
      <c r="I43" s="42"/>
      <c r="J43" s="42"/>
      <c r="K43" s="46"/>
    </row>
    <row r="44" spans="1:11" ht="38.25" customHeight="1">
      <c r="A44" s="414" t="s">
        <v>82</v>
      </c>
      <c r="B44" s="415" t="s">
        <v>82</v>
      </c>
      <c r="C44" s="13"/>
      <c r="D44" s="14">
        <v>36.4</v>
      </c>
      <c r="E44" s="30" t="str">
        <f t="shared" si="2"/>
        <v>-</v>
      </c>
      <c r="F44" s="13">
        <v>1</v>
      </c>
      <c r="G44" s="14"/>
      <c r="H44" s="14">
        <v>3</v>
      </c>
      <c r="I44" s="42" t="s">
        <v>1110</v>
      </c>
      <c r="J44" s="42" t="s">
        <v>872</v>
      </c>
      <c r="K44" s="46" t="s">
        <v>873</v>
      </c>
    </row>
    <row r="45" spans="1:11" ht="29.25">
      <c r="A45" s="414" t="s">
        <v>307</v>
      </c>
      <c r="B45" s="415" t="s">
        <v>307</v>
      </c>
      <c r="C45" s="13">
        <v>15</v>
      </c>
      <c r="D45" s="14">
        <v>81.900000000000006</v>
      </c>
      <c r="E45" s="30">
        <f>IF(OR(C45="-",C45="",D45=""),"-",(D45/C45))</f>
        <v>5.46</v>
      </c>
      <c r="F45" s="13">
        <v>0</v>
      </c>
      <c r="G45" s="14"/>
      <c r="H45" s="14">
        <v>3</v>
      </c>
      <c r="I45" s="42" t="s">
        <v>1090</v>
      </c>
      <c r="J45" s="42" t="s">
        <v>874</v>
      </c>
      <c r="K45" s="46" t="s">
        <v>875</v>
      </c>
    </row>
    <row r="46" spans="1:11" ht="30" customHeight="1">
      <c r="A46" s="414" t="s">
        <v>308</v>
      </c>
      <c r="B46" s="415" t="s">
        <v>308</v>
      </c>
      <c r="C46" s="13">
        <v>35</v>
      </c>
      <c r="D46" s="14">
        <v>167.4</v>
      </c>
      <c r="E46" s="30">
        <f t="shared" ref="E46:E50" si="3">IF(OR(C46="-",C46="",D46=""),"-",(D46/C46))</f>
        <v>4.7828571428571429</v>
      </c>
      <c r="F46" s="13">
        <v>1</v>
      </c>
      <c r="G46" s="14"/>
      <c r="H46" s="14">
        <v>3</v>
      </c>
      <c r="I46" s="42" t="s">
        <v>1090</v>
      </c>
      <c r="J46" s="42" t="s">
        <v>876</v>
      </c>
      <c r="K46" s="46" t="s">
        <v>877</v>
      </c>
    </row>
    <row r="47" spans="1:11" ht="28.5" customHeight="1">
      <c r="A47" s="414" t="s">
        <v>309</v>
      </c>
      <c r="B47" s="415" t="s">
        <v>309</v>
      </c>
      <c r="C47" s="13">
        <v>35</v>
      </c>
      <c r="D47" s="14">
        <v>83.7</v>
      </c>
      <c r="E47" s="30">
        <f t="shared" si="3"/>
        <v>2.3914285714285715</v>
      </c>
      <c r="F47" s="13">
        <v>1</v>
      </c>
      <c r="G47" s="14"/>
      <c r="H47" s="14"/>
      <c r="I47" s="42" t="s">
        <v>1090</v>
      </c>
      <c r="J47" s="42" t="s">
        <v>1153</v>
      </c>
      <c r="K47" s="46"/>
    </row>
    <row r="48" spans="1:11" ht="36.75" customHeight="1">
      <c r="A48" s="414" t="s">
        <v>310</v>
      </c>
      <c r="B48" s="415" t="s">
        <v>310</v>
      </c>
      <c r="C48" s="13">
        <v>35</v>
      </c>
      <c r="D48" s="14">
        <v>127.4</v>
      </c>
      <c r="E48" s="30">
        <f t="shared" si="3"/>
        <v>3.64</v>
      </c>
      <c r="F48" s="13">
        <v>1</v>
      </c>
      <c r="G48" s="14">
        <v>127.4</v>
      </c>
      <c r="H48" s="14">
        <v>3</v>
      </c>
      <c r="I48" s="116" t="s">
        <v>1100</v>
      </c>
      <c r="J48" s="42" t="s">
        <v>878</v>
      </c>
      <c r="K48" s="46"/>
    </row>
    <row r="49" spans="1:11" ht="29.25">
      <c r="A49" s="414" t="s">
        <v>311</v>
      </c>
      <c r="B49" s="415" t="s">
        <v>311</v>
      </c>
      <c r="C49" s="13">
        <v>35</v>
      </c>
      <c r="D49" s="14">
        <v>127.4</v>
      </c>
      <c r="E49" s="30">
        <f t="shared" si="3"/>
        <v>3.64</v>
      </c>
      <c r="F49" s="13">
        <v>1</v>
      </c>
      <c r="G49" s="14">
        <v>127.4</v>
      </c>
      <c r="H49" s="14">
        <v>3</v>
      </c>
      <c r="I49" s="42" t="s">
        <v>1090</v>
      </c>
      <c r="J49" s="42" t="s">
        <v>879</v>
      </c>
      <c r="K49" s="46" t="s">
        <v>880</v>
      </c>
    </row>
    <row r="50" spans="1:11" ht="31.5" customHeight="1">
      <c r="A50" s="414" t="s">
        <v>312</v>
      </c>
      <c r="B50" s="415" t="s">
        <v>312</v>
      </c>
      <c r="C50" s="13"/>
      <c r="D50" s="14">
        <v>27.3</v>
      </c>
      <c r="E50" s="30" t="str">
        <f t="shared" si="3"/>
        <v>-</v>
      </c>
      <c r="F50" s="13">
        <v>1</v>
      </c>
      <c r="G50" s="14"/>
      <c r="H50" s="14"/>
      <c r="I50" s="42" t="s">
        <v>1110</v>
      </c>
      <c r="J50" s="42" t="s">
        <v>881</v>
      </c>
      <c r="K50" s="46"/>
    </row>
    <row r="51" spans="1:11" ht="18" customHeight="1">
      <c r="A51" s="408" t="s">
        <v>506</v>
      </c>
      <c r="B51" s="409"/>
      <c r="C51" s="21" t="s">
        <v>506</v>
      </c>
      <c r="D51" s="22">
        <f>SUM(D44:D50)</f>
        <v>651.5</v>
      </c>
      <c r="E51" s="23" t="s">
        <v>506</v>
      </c>
      <c r="F51" s="24">
        <f>SUM(F44:F50)</f>
        <v>6</v>
      </c>
      <c r="G51" s="22">
        <f>SUM(G44:G50)</f>
        <v>254.8</v>
      </c>
      <c r="H51" s="23" t="s">
        <v>506</v>
      </c>
      <c r="I51" s="43"/>
      <c r="J51" s="43"/>
      <c r="K51" s="48"/>
    </row>
    <row r="99" ht="42" customHeight="1"/>
  </sheetData>
  <mergeCells count="43">
    <mergeCell ref="D35:D39"/>
    <mergeCell ref="A41:B41"/>
    <mergeCell ref="A48:B48"/>
    <mergeCell ref="A49:B49"/>
    <mergeCell ref="A50:B50"/>
    <mergeCell ref="A51:B51"/>
    <mergeCell ref="A47:B47"/>
    <mergeCell ref="A27:B27"/>
    <mergeCell ref="A28:B28"/>
    <mergeCell ref="A29:B29"/>
    <mergeCell ref="A30:B30"/>
    <mergeCell ref="A31:B31"/>
    <mergeCell ref="A32:B32"/>
    <mergeCell ref="A42:B42"/>
    <mergeCell ref="A43:B43"/>
    <mergeCell ref="A44:B44"/>
    <mergeCell ref="A45:B45"/>
    <mergeCell ref="A46:B46"/>
    <mergeCell ref="A35:A39"/>
    <mergeCell ref="B35:C39"/>
    <mergeCell ref="A26:B26"/>
    <mergeCell ref="A15:B15"/>
    <mergeCell ref="A16:B16"/>
    <mergeCell ref="A17:B17"/>
    <mergeCell ref="A18:B18"/>
    <mergeCell ref="A19:B19"/>
    <mergeCell ref="A20:B20"/>
    <mergeCell ref="A21:B21"/>
    <mergeCell ref="A22:B22"/>
    <mergeCell ref="A23:B23"/>
    <mergeCell ref="A24:B24"/>
    <mergeCell ref="A25:B25"/>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43" zoomScale="115" zoomScaleNormal="130" zoomScaleSheetLayoutView="85" zoomScalePageLayoutView="115" workbookViewId="0">
      <selection activeCell="G20" sqref="G20"/>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313</v>
      </c>
      <c r="C1" s="421"/>
      <c r="D1" s="426" t="s">
        <v>16</v>
      </c>
      <c r="E1" s="1" t="s">
        <v>1</v>
      </c>
      <c r="F1" s="1">
        <v>19</v>
      </c>
      <c r="G1" s="1" t="s">
        <v>6</v>
      </c>
      <c r="H1" s="1">
        <v>10</v>
      </c>
      <c r="I1" s="36"/>
      <c r="J1" s="36"/>
      <c r="K1" s="3"/>
    </row>
    <row r="2" spans="1:11" ht="9.9499999999999993" customHeight="1">
      <c r="A2" s="411"/>
      <c r="B2" s="422"/>
      <c r="C2" s="423"/>
      <c r="D2" s="412"/>
      <c r="E2" s="97" t="s">
        <v>1051</v>
      </c>
      <c r="F2" s="97">
        <v>4</v>
      </c>
      <c r="G2" s="97" t="s">
        <v>1052</v>
      </c>
      <c r="H2" s="97">
        <v>6</v>
      </c>
      <c r="I2" s="37"/>
      <c r="J2" s="37"/>
      <c r="K2" s="7"/>
    </row>
    <row r="3" spans="1:11" ht="9.9499999999999993" customHeight="1">
      <c r="A3" s="412"/>
      <c r="B3" s="422"/>
      <c r="C3" s="423"/>
      <c r="D3" s="412"/>
      <c r="E3" s="5" t="s">
        <v>3</v>
      </c>
      <c r="F3" s="5">
        <v>7</v>
      </c>
      <c r="G3" s="5" t="s">
        <v>8</v>
      </c>
      <c r="H3" s="5"/>
      <c r="I3" s="37"/>
      <c r="J3" s="37"/>
      <c r="K3" s="7"/>
    </row>
    <row r="4" spans="1:11" ht="9.9499999999999993" customHeight="1">
      <c r="A4" s="412"/>
      <c r="B4" s="422"/>
      <c r="C4" s="423"/>
      <c r="D4" s="412"/>
      <c r="E4" s="5" t="s">
        <v>4</v>
      </c>
      <c r="F4" s="5">
        <v>1</v>
      </c>
      <c r="G4" s="5"/>
      <c r="H4" s="5"/>
      <c r="I4" s="37"/>
      <c r="J4" s="37"/>
      <c r="K4" s="7"/>
    </row>
    <row r="5" spans="1:11" ht="9.9499999999999993" customHeight="1">
      <c r="A5" s="413"/>
      <c r="B5" s="424"/>
      <c r="C5" s="425"/>
      <c r="D5" s="413"/>
      <c r="E5" s="8" t="s">
        <v>5</v>
      </c>
      <c r="F5" s="8">
        <f>SUM(F1:F4)</f>
        <v>31</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58.5">
      <c r="A8" s="416" t="s">
        <v>314</v>
      </c>
      <c r="B8" s="417" t="s">
        <v>314</v>
      </c>
      <c r="C8" s="11">
        <v>56</v>
      </c>
      <c r="D8" s="12">
        <f>IF(OR(F8="",F8=0),"",(G8/F8))</f>
        <v>182</v>
      </c>
      <c r="E8" s="29">
        <f>IF(OR(C8="-",C8="",D8=""),"-",(D8/C8))</f>
        <v>3.25</v>
      </c>
      <c r="F8" s="11">
        <v>1</v>
      </c>
      <c r="G8" s="12">
        <v>182</v>
      </c>
      <c r="H8" s="12"/>
      <c r="I8" s="39"/>
      <c r="J8" s="39" t="s">
        <v>882</v>
      </c>
      <c r="K8" s="45" t="s">
        <v>883</v>
      </c>
    </row>
    <row r="9" spans="1:11" ht="29.25">
      <c r="A9" s="414" t="s">
        <v>315</v>
      </c>
      <c r="B9" s="415" t="s">
        <v>315</v>
      </c>
      <c r="C9" s="13">
        <v>14</v>
      </c>
      <c r="D9" s="14">
        <f>IF(OR(F9="",F9=0),"",(G9/F9))</f>
        <v>127.4</v>
      </c>
      <c r="E9" s="30">
        <f>IF(OR(C9="-",C9="",D9=""),"-",(D9/C9))</f>
        <v>9.1</v>
      </c>
      <c r="F9" s="13">
        <v>1</v>
      </c>
      <c r="G9" s="14">
        <v>127.4</v>
      </c>
      <c r="H9" s="14"/>
      <c r="I9" s="42"/>
      <c r="J9" s="42" t="s">
        <v>884</v>
      </c>
      <c r="K9" s="46" t="s">
        <v>885</v>
      </c>
    </row>
    <row r="10" spans="1:11" ht="49.5" customHeight="1">
      <c r="A10" s="414" t="s">
        <v>1183</v>
      </c>
      <c r="B10" s="415" t="s">
        <v>316</v>
      </c>
      <c r="C10" s="13">
        <v>14</v>
      </c>
      <c r="D10" s="14">
        <f t="shared" ref="D10:D19" si="0">IF(OR(F10="",F10=0),"",(G10/F10))</f>
        <v>27.3</v>
      </c>
      <c r="E10" s="30">
        <f t="shared" ref="E10:E19" si="1">IF(OR(C10="-",C10="",D10=""),"-",(D10/C10))</f>
        <v>1.95</v>
      </c>
      <c r="F10" s="13">
        <v>1</v>
      </c>
      <c r="G10" s="14">
        <v>27.3</v>
      </c>
      <c r="H10" s="14"/>
      <c r="I10" s="42"/>
      <c r="J10" s="42" t="s">
        <v>886</v>
      </c>
      <c r="K10" s="46" t="s">
        <v>887</v>
      </c>
    </row>
    <row r="11" spans="1:11" ht="87.75">
      <c r="A11" s="414" t="s">
        <v>317</v>
      </c>
      <c r="B11" s="415" t="s">
        <v>317</v>
      </c>
      <c r="C11" s="13">
        <v>6</v>
      </c>
      <c r="D11" s="14">
        <f t="shared" si="0"/>
        <v>27.3</v>
      </c>
      <c r="E11" s="30">
        <f t="shared" si="1"/>
        <v>4.55</v>
      </c>
      <c r="F11" s="13">
        <v>1</v>
      </c>
      <c r="G11" s="14">
        <v>27.3</v>
      </c>
      <c r="H11" s="14"/>
      <c r="I11" s="42"/>
      <c r="J11" s="42" t="s">
        <v>888</v>
      </c>
      <c r="K11" s="46" t="s">
        <v>887</v>
      </c>
    </row>
    <row r="12" spans="1:11" ht="19.5">
      <c r="A12" s="414" t="s">
        <v>318</v>
      </c>
      <c r="B12" s="415" t="s">
        <v>318</v>
      </c>
      <c r="C12" s="13">
        <v>6</v>
      </c>
      <c r="D12" s="14">
        <f t="shared" si="0"/>
        <v>27.3</v>
      </c>
      <c r="E12" s="30">
        <f t="shared" si="1"/>
        <v>4.55</v>
      </c>
      <c r="F12" s="13">
        <v>1</v>
      </c>
      <c r="G12" s="14">
        <v>27.3</v>
      </c>
      <c r="H12" s="14"/>
      <c r="I12" s="42"/>
      <c r="J12" s="42" t="s">
        <v>898</v>
      </c>
      <c r="K12" s="46" t="s">
        <v>887</v>
      </c>
    </row>
    <row r="13" spans="1:11" ht="70.5" customHeight="1">
      <c r="A13" s="414" t="s">
        <v>319</v>
      </c>
      <c r="B13" s="415" t="s">
        <v>319</v>
      </c>
      <c r="C13" s="13">
        <v>14</v>
      </c>
      <c r="D13" s="14">
        <f t="shared" si="0"/>
        <v>27.3</v>
      </c>
      <c r="E13" s="30">
        <f t="shared" si="1"/>
        <v>1.95</v>
      </c>
      <c r="F13" s="13">
        <v>1</v>
      </c>
      <c r="G13" s="14">
        <v>27.3</v>
      </c>
      <c r="H13" s="14"/>
      <c r="I13" s="42"/>
      <c r="J13" s="42" t="s">
        <v>889</v>
      </c>
      <c r="K13" s="46" t="s">
        <v>890</v>
      </c>
    </row>
    <row r="14" spans="1:11" ht="29.25">
      <c r="A14" s="414" t="s">
        <v>320</v>
      </c>
      <c r="B14" s="415" t="s">
        <v>320</v>
      </c>
      <c r="C14" s="13">
        <v>1</v>
      </c>
      <c r="D14" s="14">
        <f t="shared" si="0"/>
        <v>22.75</v>
      </c>
      <c r="E14" s="30">
        <f>IF(OR(C14="-",C14="",D14=""),"-",(D14/C14))</f>
        <v>22.75</v>
      </c>
      <c r="F14" s="13">
        <v>8</v>
      </c>
      <c r="G14" s="14">
        <v>182</v>
      </c>
      <c r="H14" s="14"/>
      <c r="I14" s="42"/>
      <c r="J14" s="42" t="s">
        <v>891</v>
      </c>
      <c r="K14" s="46" t="s">
        <v>883</v>
      </c>
    </row>
    <row r="15" spans="1:11" ht="37.5" customHeight="1">
      <c r="A15" s="414" t="s">
        <v>33</v>
      </c>
      <c r="B15" s="415" t="s">
        <v>33</v>
      </c>
      <c r="C15" s="13">
        <v>8</v>
      </c>
      <c r="D15" s="14">
        <v>18.2</v>
      </c>
      <c r="E15" s="30">
        <f t="shared" si="1"/>
        <v>2.2749999999999999</v>
      </c>
      <c r="F15" s="13">
        <v>0</v>
      </c>
      <c r="G15" s="14"/>
      <c r="H15" s="14"/>
      <c r="I15" s="42" t="s">
        <v>1107</v>
      </c>
      <c r="J15" s="42" t="s">
        <v>892</v>
      </c>
      <c r="K15" s="46" t="s">
        <v>893</v>
      </c>
    </row>
    <row r="16" spans="1:11" ht="78">
      <c r="A16" s="414" t="s">
        <v>321</v>
      </c>
      <c r="B16" s="415" t="s">
        <v>321</v>
      </c>
      <c r="C16" s="13">
        <v>7</v>
      </c>
      <c r="D16" s="14">
        <f t="shared" si="0"/>
        <v>18.2</v>
      </c>
      <c r="E16" s="30">
        <f t="shared" si="1"/>
        <v>2.6</v>
      </c>
      <c r="F16" s="13">
        <v>1</v>
      </c>
      <c r="G16" s="14">
        <v>18.2</v>
      </c>
      <c r="H16" s="14"/>
      <c r="I16" s="42"/>
      <c r="J16" s="42" t="s">
        <v>894</v>
      </c>
      <c r="K16" s="46" t="s">
        <v>893</v>
      </c>
    </row>
    <row r="17" spans="1:11" ht="35.25" customHeight="1">
      <c r="A17" s="414" t="s">
        <v>322</v>
      </c>
      <c r="B17" s="415" t="s">
        <v>322</v>
      </c>
      <c r="C17" s="13">
        <v>7</v>
      </c>
      <c r="D17" s="14">
        <v>18.2</v>
      </c>
      <c r="E17" s="30">
        <f t="shared" si="1"/>
        <v>2.6</v>
      </c>
      <c r="F17" s="13">
        <v>0</v>
      </c>
      <c r="G17" s="14"/>
      <c r="H17" s="14"/>
      <c r="I17" s="42" t="s">
        <v>1107</v>
      </c>
      <c r="J17" s="42" t="s">
        <v>898</v>
      </c>
      <c r="K17" s="46" t="s">
        <v>893</v>
      </c>
    </row>
    <row r="18" spans="1:11" ht="142.5" customHeight="1">
      <c r="A18" s="414" t="s">
        <v>323</v>
      </c>
      <c r="B18" s="415" t="s">
        <v>323</v>
      </c>
      <c r="C18" s="13">
        <v>60</v>
      </c>
      <c r="D18" s="14">
        <f t="shared" si="0"/>
        <v>27.3</v>
      </c>
      <c r="E18" s="30">
        <f t="shared" si="1"/>
        <v>0.45500000000000002</v>
      </c>
      <c r="F18" s="13">
        <v>1</v>
      </c>
      <c r="G18" s="14">
        <v>27.3</v>
      </c>
      <c r="H18" s="14"/>
      <c r="I18" s="42" t="s">
        <v>1111</v>
      </c>
      <c r="J18" s="42" t="s">
        <v>895</v>
      </c>
      <c r="K18" s="46" t="s">
        <v>893</v>
      </c>
    </row>
    <row r="19" spans="1:11" ht="29.25">
      <c r="A19" s="414" t="s">
        <v>234</v>
      </c>
      <c r="B19" s="415" t="s">
        <v>234</v>
      </c>
      <c r="C19" s="13"/>
      <c r="D19" s="14">
        <f t="shared" si="0"/>
        <v>9.1</v>
      </c>
      <c r="E19" s="30" t="str">
        <f t="shared" si="1"/>
        <v>-</v>
      </c>
      <c r="F19" s="13">
        <v>1</v>
      </c>
      <c r="G19" s="14">
        <v>9.1</v>
      </c>
      <c r="H19" s="14"/>
      <c r="I19" s="42"/>
      <c r="J19" s="42" t="s">
        <v>896</v>
      </c>
      <c r="K19" s="46" t="s">
        <v>897</v>
      </c>
    </row>
    <row r="20" spans="1:11" ht="18" customHeight="1">
      <c r="A20" s="408" t="s">
        <v>506</v>
      </c>
      <c r="B20" s="409"/>
      <c r="C20" s="21" t="s">
        <v>506</v>
      </c>
      <c r="D20" s="22">
        <f>SUM(D8:D19)</f>
        <v>532.35</v>
      </c>
      <c r="E20" s="23" t="s">
        <v>506</v>
      </c>
      <c r="F20" s="24">
        <f>SUM(F8:F19)</f>
        <v>17</v>
      </c>
      <c r="G20" s="22">
        <f>SUM(G8:G19)</f>
        <v>655.20000000000005</v>
      </c>
      <c r="H20" s="23" t="s">
        <v>506</v>
      </c>
      <c r="I20" s="43"/>
      <c r="J20" s="43"/>
      <c r="K20" s="48"/>
    </row>
    <row r="99" ht="42" customHeight="1"/>
  </sheetData>
  <mergeCells count="17">
    <mergeCell ref="A20:B20"/>
    <mergeCell ref="A15:B15"/>
    <mergeCell ref="A16:B16"/>
    <mergeCell ref="A17:B17"/>
    <mergeCell ref="A18:B18"/>
    <mergeCell ref="A19:B19"/>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4" zoomScale="60" zoomScaleNormal="130" zoomScaleSheetLayoutView="85" zoomScalePageLayoutView="60" workbookViewId="0">
      <selection activeCell="G18" sqref="G18"/>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324</v>
      </c>
      <c r="C1" s="421"/>
      <c r="D1" s="426" t="s">
        <v>16</v>
      </c>
      <c r="E1" s="1" t="s">
        <v>1</v>
      </c>
      <c r="F1" s="1">
        <v>0</v>
      </c>
      <c r="G1" s="1" t="s">
        <v>6</v>
      </c>
      <c r="H1" s="1">
        <v>3</v>
      </c>
      <c r="I1" s="36"/>
      <c r="J1" s="36"/>
      <c r="K1" s="3"/>
    </row>
    <row r="2" spans="1:11" ht="9.9499999999999993" customHeight="1">
      <c r="A2" s="411"/>
      <c r="B2" s="422"/>
      <c r="C2" s="423"/>
      <c r="D2" s="412"/>
      <c r="E2" s="97" t="s">
        <v>1051</v>
      </c>
      <c r="F2" s="97">
        <v>5</v>
      </c>
      <c r="G2" s="97" t="s">
        <v>1052</v>
      </c>
      <c r="H2" s="97"/>
      <c r="I2" s="37"/>
      <c r="J2" s="37"/>
      <c r="K2" s="7"/>
    </row>
    <row r="3" spans="1:11" ht="9.9499999999999993" customHeight="1">
      <c r="A3" s="412"/>
      <c r="B3" s="422"/>
      <c r="C3" s="423"/>
      <c r="D3" s="412"/>
      <c r="E3" s="5" t="s">
        <v>3</v>
      </c>
      <c r="F3" s="5">
        <v>1</v>
      </c>
      <c r="G3" s="5" t="s">
        <v>8</v>
      </c>
      <c r="H3" s="5"/>
      <c r="I3" s="37"/>
      <c r="J3" s="37"/>
      <c r="K3" s="7"/>
    </row>
    <row r="4" spans="1:11" ht="9.9499999999999993" customHeight="1">
      <c r="A4" s="412"/>
      <c r="B4" s="422"/>
      <c r="C4" s="423"/>
      <c r="D4" s="412"/>
      <c r="E4" s="5" t="s">
        <v>4</v>
      </c>
      <c r="F4" s="5">
        <v>0</v>
      </c>
      <c r="G4" s="5"/>
      <c r="H4" s="5"/>
      <c r="I4" s="37"/>
      <c r="J4" s="37"/>
      <c r="K4" s="7"/>
    </row>
    <row r="5" spans="1:11" ht="9.9499999999999993" customHeight="1">
      <c r="A5" s="413"/>
      <c r="B5" s="424"/>
      <c r="C5" s="425"/>
      <c r="D5" s="413"/>
      <c r="E5" s="8" t="s">
        <v>5</v>
      </c>
      <c r="F5" s="8">
        <f>SUM(F1:F4)</f>
        <v>6</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29.25">
      <c r="A8" s="416" t="s">
        <v>325</v>
      </c>
      <c r="B8" s="417" t="s">
        <v>325</v>
      </c>
      <c r="C8" s="11">
        <v>6</v>
      </c>
      <c r="D8" s="12">
        <f>IF(OR(F8="",F8=0),"",(G8/F8))</f>
        <v>81.900000000000006</v>
      </c>
      <c r="E8" s="29">
        <f>IF(OR(C8="-",C8="",D8=""),"-",(D8/C8))</f>
        <v>13.65</v>
      </c>
      <c r="F8" s="11">
        <v>1</v>
      </c>
      <c r="G8" s="12">
        <v>81.900000000000006</v>
      </c>
      <c r="H8" s="12"/>
      <c r="I8" s="39"/>
      <c r="J8" s="39" t="s">
        <v>899</v>
      </c>
      <c r="K8" s="45" t="s">
        <v>900</v>
      </c>
    </row>
    <row r="9" spans="1:11" ht="42" customHeight="1">
      <c r="A9" s="414" t="s">
        <v>326</v>
      </c>
      <c r="B9" s="415" t="s">
        <v>326</v>
      </c>
      <c r="C9" s="13">
        <v>2</v>
      </c>
      <c r="D9" s="14">
        <f>IF(OR(F9="",F9=0),"",(G9/F9))</f>
        <v>36.4</v>
      </c>
      <c r="E9" s="30">
        <f>IF(OR(C9="-",C9="",D9=""),"-",(D9/C9))</f>
        <v>18.2</v>
      </c>
      <c r="F9" s="13">
        <v>1</v>
      </c>
      <c r="G9" s="14">
        <v>36.4</v>
      </c>
      <c r="H9" s="14"/>
      <c r="I9" s="42"/>
      <c r="J9" s="42" t="s">
        <v>901</v>
      </c>
      <c r="K9" s="46" t="s">
        <v>902</v>
      </c>
    </row>
    <row r="10" spans="1:11" ht="39">
      <c r="A10" s="414" t="s">
        <v>1184</v>
      </c>
      <c r="B10" s="415" t="s">
        <v>327</v>
      </c>
      <c r="C10" s="13">
        <v>6</v>
      </c>
      <c r="D10" s="14">
        <f t="shared" ref="D10:D17" si="0">IF(OR(F10="",F10=0),"",(G10/F10))</f>
        <v>36.4</v>
      </c>
      <c r="E10" s="30">
        <f t="shared" ref="E10:E17" si="1">IF(OR(C10="-",C10="",D10=""),"-",(D10/C10))</f>
        <v>6.0666666666666664</v>
      </c>
      <c r="F10" s="13">
        <v>1</v>
      </c>
      <c r="G10" s="14">
        <v>36.4</v>
      </c>
      <c r="H10" s="14"/>
      <c r="I10" s="42"/>
      <c r="J10" s="42" t="s">
        <v>903</v>
      </c>
      <c r="K10" s="46" t="s">
        <v>904</v>
      </c>
    </row>
    <row r="11" spans="1:11" ht="39">
      <c r="A11" s="414" t="s">
        <v>328</v>
      </c>
      <c r="B11" s="415" t="s">
        <v>328</v>
      </c>
      <c r="C11" s="13">
        <v>6</v>
      </c>
      <c r="D11" s="14">
        <f t="shared" si="0"/>
        <v>18.2</v>
      </c>
      <c r="E11" s="30">
        <f t="shared" si="1"/>
        <v>3.0333333333333332</v>
      </c>
      <c r="F11" s="13">
        <v>1</v>
      </c>
      <c r="G11" s="14">
        <v>18.2</v>
      </c>
      <c r="H11" s="14"/>
      <c r="I11" s="42"/>
      <c r="J11" s="42" t="s">
        <v>905</v>
      </c>
      <c r="K11" s="46" t="s">
        <v>906</v>
      </c>
    </row>
    <row r="12" spans="1:11" ht="29.25">
      <c r="A12" s="414" t="s">
        <v>329</v>
      </c>
      <c r="B12" s="415" t="s">
        <v>329</v>
      </c>
      <c r="C12" s="13">
        <v>6</v>
      </c>
      <c r="D12" s="14">
        <f t="shared" si="0"/>
        <v>18.2</v>
      </c>
      <c r="E12" s="30">
        <f t="shared" si="1"/>
        <v>3.0333333333333332</v>
      </c>
      <c r="F12" s="13">
        <v>1</v>
      </c>
      <c r="G12" s="14">
        <v>18.2</v>
      </c>
      <c r="H12" s="14"/>
      <c r="I12" s="42"/>
      <c r="J12" s="42" t="s">
        <v>907</v>
      </c>
      <c r="K12" s="46" t="s">
        <v>908</v>
      </c>
    </row>
    <row r="13" spans="1:11" ht="40.5" customHeight="1">
      <c r="A13" s="414" t="s">
        <v>330</v>
      </c>
      <c r="B13" s="415" t="s">
        <v>330</v>
      </c>
      <c r="C13" s="13">
        <v>6</v>
      </c>
      <c r="D13" s="14">
        <v>54.6</v>
      </c>
      <c r="E13" s="30">
        <f t="shared" si="1"/>
        <v>9.1</v>
      </c>
      <c r="F13" s="13">
        <v>0</v>
      </c>
      <c r="G13" s="14"/>
      <c r="H13" s="14"/>
      <c r="I13" s="42" t="s">
        <v>1107</v>
      </c>
      <c r="J13" s="42" t="s">
        <v>909</v>
      </c>
      <c r="K13" s="46" t="s">
        <v>910</v>
      </c>
    </row>
    <row r="14" spans="1:11" ht="51.75" customHeight="1">
      <c r="A14" s="414" t="s">
        <v>331</v>
      </c>
      <c r="B14" s="415" t="s">
        <v>331</v>
      </c>
      <c r="C14" s="13">
        <v>6</v>
      </c>
      <c r="D14" s="14">
        <f t="shared" si="0"/>
        <v>36.4</v>
      </c>
      <c r="E14" s="30">
        <f>IF(OR(C14="-",C14="",D14=""),"-",(D14/C14))</f>
        <v>6.0666666666666664</v>
      </c>
      <c r="F14" s="13">
        <v>1</v>
      </c>
      <c r="G14" s="14">
        <v>36.4</v>
      </c>
      <c r="H14" s="14"/>
      <c r="I14" s="42"/>
      <c r="J14" s="42" t="s">
        <v>911</v>
      </c>
      <c r="K14" s="46" t="s">
        <v>912</v>
      </c>
    </row>
    <row r="15" spans="1:11" ht="19.5">
      <c r="A15" s="414" t="s">
        <v>332</v>
      </c>
      <c r="B15" s="415" t="s">
        <v>332</v>
      </c>
      <c r="C15" s="13">
        <v>2</v>
      </c>
      <c r="D15" s="14">
        <f t="shared" si="0"/>
        <v>22.75</v>
      </c>
      <c r="E15" s="30">
        <f t="shared" si="1"/>
        <v>11.375</v>
      </c>
      <c r="F15" s="13">
        <v>2</v>
      </c>
      <c r="G15" s="14">
        <v>45.5</v>
      </c>
      <c r="H15" s="14"/>
      <c r="I15" s="42"/>
      <c r="J15" s="42" t="s">
        <v>913</v>
      </c>
      <c r="K15" s="46" t="s">
        <v>914</v>
      </c>
    </row>
    <row r="16" spans="1:11" ht="39">
      <c r="A16" s="414" t="s">
        <v>333</v>
      </c>
      <c r="B16" s="415" t="s">
        <v>333</v>
      </c>
      <c r="C16" s="13">
        <v>3</v>
      </c>
      <c r="D16" s="14">
        <f t="shared" si="0"/>
        <v>27.3</v>
      </c>
      <c r="E16" s="30">
        <f t="shared" si="1"/>
        <v>9.1</v>
      </c>
      <c r="F16" s="13">
        <v>1</v>
      </c>
      <c r="G16" s="14">
        <v>27.3</v>
      </c>
      <c r="H16" s="14"/>
      <c r="I16" s="42"/>
      <c r="J16" s="42" t="s">
        <v>915</v>
      </c>
      <c r="K16" s="46" t="s">
        <v>914</v>
      </c>
    </row>
    <row r="17" spans="1:11" ht="46.5" customHeight="1">
      <c r="A17" s="414" t="s">
        <v>334</v>
      </c>
      <c r="B17" s="415" t="s">
        <v>334</v>
      </c>
      <c r="C17" s="13"/>
      <c r="D17" s="14">
        <f t="shared" si="0"/>
        <v>13.7</v>
      </c>
      <c r="E17" s="30" t="str">
        <f t="shared" si="1"/>
        <v>-</v>
      </c>
      <c r="F17" s="13">
        <v>1</v>
      </c>
      <c r="G17" s="14">
        <v>13.7</v>
      </c>
      <c r="H17" s="14"/>
      <c r="I17" s="42"/>
      <c r="J17" s="42" t="s">
        <v>916</v>
      </c>
      <c r="K17" s="46" t="s">
        <v>917</v>
      </c>
    </row>
    <row r="18" spans="1:11" ht="18" customHeight="1">
      <c r="A18" s="427" t="s">
        <v>506</v>
      </c>
      <c r="B18" s="428"/>
      <c r="C18" s="17" t="s">
        <v>506</v>
      </c>
      <c r="D18" s="18">
        <f>SUM(D8:D17)</f>
        <v>345.84999999999997</v>
      </c>
      <c r="E18" s="19" t="s">
        <v>506</v>
      </c>
      <c r="F18" s="20">
        <f>SUM(F8:F17)</f>
        <v>10</v>
      </c>
      <c r="G18" s="18">
        <f>SUM(G8:G17)</f>
        <v>314</v>
      </c>
      <c r="H18" s="19" t="s">
        <v>506</v>
      </c>
      <c r="I18" s="40"/>
      <c r="J18" s="40"/>
      <c r="K18" s="47"/>
    </row>
    <row r="19" spans="1:11" ht="18" customHeight="1">
      <c r="A19" s="441"/>
      <c r="B19" s="442"/>
      <c r="C19" s="13"/>
      <c r="D19" s="14"/>
      <c r="E19" s="30"/>
      <c r="F19" s="13"/>
      <c r="G19" s="14"/>
      <c r="H19" s="14"/>
      <c r="I19" s="13"/>
      <c r="J19" s="13"/>
      <c r="K19" s="54"/>
    </row>
    <row r="20" spans="1:11" ht="18" customHeight="1">
      <c r="A20" s="441" t="s">
        <v>90</v>
      </c>
      <c r="B20" s="442"/>
      <c r="C20" s="13"/>
      <c r="D20" s="14"/>
      <c r="E20" s="30"/>
      <c r="F20" s="13"/>
      <c r="G20" s="14"/>
      <c r="H20" s="14"/>
      <c r="I20" s="13"/>
      <c r="J20" s="13"/>
      <c r="K20" s="54"/>
    </row>
    <row r="21" spans="1:11" ht="45" customHeight="1">
      <c r="A21" s="441" t="s">
        <v>1112</v>
      </c>
      <c r="B21" s="442" t="s">
        <v>342</v>
      </c>
      <c r="C21" s="13"/>
      <c r="D21" s="14">
        <f t="shared" ref="D21" si="2">IF(OR(F21="",F21=0),"",(G21/F21))</f>
        <v>36.4</v>
      </c>
      <c r="E21" s="30" t="str">
        <f t="shared" ref="E21" si="3">IF(OR(C21="-",C21="",D21=""),"-",(D21/C21))</f>
        <v>-</v>
      </c>
      <c r="F21" s="13">
        <v>1</v>
      </c>
      <c r="G21" s="14">
        <v>36.4</v>
      </c>
      <c r="H21" s="14"/>
      <c r="I21" s="42" t="s">
        <v>1098</v>
      </c>
      <c r="J21" s="42" t="s">
        <v>1113</v>
      </c>
      <c r="K21" s="117" t="s">
        <v>1114</v>
      </c>
    </row>
    <row r="22" spans="1:11" ht="18" customHeight="1">
      <c r="A22" s="443"/>
      <c r="B22" s="444"/>
      <c r="C22" s="15"/>
      <c r="D22" s="16"/>
      <c r="E22" s="16"/>
      <c r="F22" s="15"/>
      <c r="G22" s="16"/>
      <c r="H22" s="16"/>
      <c r="I22" s="15"/>
      <c r="J22" s="15"/>
      <c r="K22" s="65"/>
    </row>
    <row r="23" spans="1:11" ht="18" customHeight="1">
      <c r="A23" s="408" t="s">
        <v>57</v>
      </c>
      <c r="B23" s="409"/>
      <c r="C23" s="21" t="s">
        <v>57</v>
      </c>
      <c r="D23" s="22">
        <f>SUM(D21:D22)</f>
        <v>36.4</v>
      </c>
      <c r="E23" s="23" t="s">
        <v>57</v>
      </c>
      <c r="F23" s="24">
        <f>SUM(F16:F22)</f>
        <v>13</v>
      </c>
      <c r="G23" s="22">
        <f>SUM(G21:G22)</f>
        <v>36.4</v>
      </c>
      <c r="H23" s="23" t="s">
        <v>57</v>
      </c>
      <c r="I23" s="43"/>
      <c r="J23" s="43"/>
      <c r="K23" s="48"/>
    </row>
    <row r="99" ht="42" customHeight="1"/>
  </sheetData>
  <mergeCells count="20">
    <mergeCell ref="A15:B15"/>
    <mergeCell ref="A16:B16"/>
    <mergeCell ref="A17:B17"/>
    <mergeCell ref="A18:B18"/>
    <mergeCell ref="D1:D5"/>
    <mergeCell ref="A8:B8"/>
    <mergeCell ref="A14:B14"/>
    <mergeCell ref="A1:A5"/>
    <mergeCell ref="A7:B7"/>
    <mergeCell ref="A9:B9"/>
    <mergeCell ref="A10:B10"/>
    <mergeCell ref="A11:B11"/>
    <mergeCell ref="A12:B12"/>
    <mergeCell ref="A13:B13"/>
    <mergeCell ref="B1:C5"/>
    <mergeCell ref="A19:B19"/>
    <mergeCell ref="A20:B20"/>
    <mergeCell ref="A21:B21"/>
    <mergeCell ref="A22:B22"/>
    <mergeCell ref="A23:B23"/>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40" zoomScale="115" zoomScaleNormal="130" zoomScaleSheetLayoutView="85" zoomScalePageLayoutView="115" workbookViewId="0">
      <selection activeCell="G12" sqref="G12"/>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335</v>
      </c>
      <c r="C1" s="421"/>
      <c r="D1" s="426" t="s">
        <v>16</v>
      </c>
      <c r="E1" s="1" t="s">
        <v>1</v>
      </c>
      <c r="F1" s="1"/>
      <c r="G1" s="1" t="s">
        <v>6</v>
      </c>
      <c r="H1" s="1">
        <v>1</v>
      </c>
      <c r="I1" s="36"/>
      <c r="J1" s="36"/>
      <c r="K1" s="3"/>
    </row>
    <row r="2" spans="1:11" ht="9.9499999999999993" customHeight="1">
      <c r="A2" s="411"/>
      <c r="B2" s="422"/>
      <c r="C2" s="423"/>
      <c r="D2" s="412"/>
      <c r="E2" s="97" t="s">
        <v>1051</v>
      </c>
      <c r="F2" s="97"/>
      <c r="G2" s="97" t="s">
        <v>1052</v>
      </c>
      <c r="H2" s="97">
        <v>4</v>
      </c>
      <c r="I2" s="37"/>
      <c r="J2" s="37"/>
      <c r="K2" s="7"/>
    </row>
    <row r="3" spans="1:11" ht="9.9499999999999993" customHeight="1">
      <c r="A3" s="412"/>
      <c r="B3" s="422"/>
      <c r="C3" s="423"/>
      <c r="D3" s="412"/>
      <c r="E3" s="5" t="s">
        <v>3</v>
      </c>
      <c r="F3" s="5"/>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78">
      <c r="A8" s="416" t="s">
        <v>339</v>
      </c>
      <c r="B8" s="445" t="s">
        <v>336</v>
      </c>
      <c r="C8" s="11">
        <v>135</v>
      </c>
      <c r="D8" s="12">
        <f>IF(OR(F8="",F8=0),"",(G8/F8))</f>
        <v>524.16</v>
      </c>
      <c r="E8" s="29">
        <f>IF(OR(C8="-",C8="",D8=""),"-",(D8/C8))</f>
        <v>3.8826666666666663</v>
      </c>
      <c r="F8" s="11">
        <v>1</v>
      </c>
      <c r="G8" s="12">
        <v>524.16</v>
      </c>
      <c r="H8" s="29" t="s">
        <v>512</v>
      </c>
      <c r="I8" s="39"/>
      <c r="J8" s="39" t="s">
        <v>918</v>
      </c>
      <c r="K8" s="45" t="s">
        <v>919</v>
      </c>
    </row>
    <row r="9" spans="1:11" ht="107.25">
      <c r="A9" s="441" t="s">
        <v>340</v>
      </c>
      <c r="B9" s="442" t="s">
        <v>337</v>
      </c>
      <c r="C9" s="13">
        <v>4</v>
      </c>
      <c r="D9" s="14">
        <f>IF(OR(F9="",F9=0),"",(G9/F9))</f>
        <v>91</v>
      </c>
      <c r="E9" s="30">
        <f>IF(OR(C9="-",C9="",D9=""),"-",(D9/C9))</f>
        <v>22.75</v>
      </c>
      <c r="F9" s="13">
        <v>1</v>
      </c>
      <c r="G9" s="14">
        <v>91</v>
      </c>
      <c r="H9" s="14">
        <v>3.7</v>
      </c>
      <c r="I9" s="42"/>
      <c r="J9" s="42" t="s">
        <v>920</v>
      </c>
      <c r="K9" s="46"/>
    </row>
    <row r="10" spans="1:11" ht="39">
      <c r="A10" s="441" t="s">
        <v>1185</v>
      </c>
      <c r="B10" s="442" t="s">
        <v>338</v>
      </c>
      <c r="C10" s="13"/>
      <c r="D10" s="14">
        <f t="shared" ref="D10:D11" si="0">IF(OR(F10="",F10=0),"",(G10/F10))</f>
        <v>54.6</v>
      </c>
      <c r="E10" s="30" t="str">
        <f t="shared" ref="E10:E15" si="1">IF(OR(C10="-",C10="",D10=""),"-",(D10/C10))</f>
        <v>-</v>
      </c>
      <c r="F10" s="13">
        <v>1</v>
      </c>
      <c r="G10" s="14">
        <v>54.6</v>
      </c>
      <c r="H10" s="14">
        <v>3.7</v>
      </c>
      <c r="I10" s="42"/>
      <c r="J10" s="42" t="s">
        <v>921</v>
      </c>
      <c r="K10" s="46"/>
    </row>
    <row r="11" spans="1:11" ht="19.5">
      <c r="A11" s="441" t="s">
        <v>341</v>
      </c>
      <c r="B11" s="442" t="s">
        <v>178</v>
      </c>
      <c r="C11" s="13">
        <v>6</v>
      </c>
      <c r="D11" s="14">
        <f t="shared" si="0"/>
        <v>18.2</v>
      </c>
      <c r="E11" s="30">
        <f t="shared" si="1"/>
        <v>3.0333333333333332</v>
      </c>
      <c r="F11" s="13">
        <v>1</v>
      </c>
      <c r="G11" s="14">
        <v>18.2</v>
      </c>
      <c r="H11" s="14">
        <v>3</v>
      </c>
      <c r="I11" s="42"/>
      <c r="J11" s="42" t="s">
        <v>922</v>
      </c>
      <c r="K11" s="46"/>
    </row>
    <row r="12" spans="1:11" ht="18" customHeight="1">
      <c r="A12" s="446" t="s">
        <v>506</v>
      </c>
      <c r="B12" s="447"/>
      <c r="C12" s="17">
        <v>6</v>
      </c>
      <c r="D12" s="18">
        <f>SUM(D8:D11)</f>
        <v>687.96</v>
      </c>
      <c r="E12" s="19" t="s">
        <v>506</v>
      </c>
      <c r="F12" s="20">
        <f>SUM(F8:F11)</f>
        <v>4</v>
      </c>
      <c r="G12" s="18">
        <f>SUM(G8:G11)</f>
        <v>687.96</v>
      </c>
      <c r="H12" s="19" t="s">
        <v>506</v>
      </c>
      <c r="I12" s="40"/>
      <c r="J12" s="40"/>
      <c r="K12" s="47"/>
    </row>
    <row r="13" spans="1:11" ht="18" customHeight="1">
      <c r="A13" s="441"/>
      <c r="B13" s="442"/>
      <c r="C13" s="13"/>
      <c r="D13" s="14"/>
      <c r="E13" s="30"/>
      <c r="F13" s="13"/>
      <c r="G13" s="14"/>
      <c r="H13" s="14"/>
      <c r="I13" s="13"/>
      <c r="J13" s="13"/>
      <c r="K13" s="54"/>
    </row>
    <row r="14" spans="1:11" ht="18" customHeight="1">
      <c r="A14" s="441" t="s">
        <v>90</v>
      </c>
      <c r="B14" s="442"/>
      <c r="C14" s="13"/>
      <c r="D14" s="14"/>
      <c r="E14" s="30" t="str">
        <f>IF(OR(C14="-",C14="",D14=""),"-",(D14/C14))</f>
        <v>-</v>
      </c>
      <c r="F14" s="13"/>
      <c r="G14" s="14">
        <v>36.4</v>
      </c>
      <c r="H14" s="14"/>
      <c r="I14" s="13"/>
      <c r="J14" s="13"/>
      <c r="K14" s="54"/>
    </row>
    <row r="15" spans="1:11" ht="45" customHeight="1">
      <c r="A15" s="441" t="s">
        <v>342</v>
      </c>
      <c r="B15" s="442" t="s">
        <v>342</v>
      </c>
      <c r="C15" s="13">
        <v>35</v>
      </c>
      <c r="D15" s="14">
        <v>200</v>
      </c>
      <c r="E15" s="30">
        <f t="shared" si="1"/>
        <v>5.7142857142857144</v>
      </c>
      <c r="F15" s="13">
        <v>1</v>
      </c>
      <c r="G15" s="14"/>
      <c r="H15" s="14"/>
      <c r="I15" s="42" t="s">
        <v>1108</v>
      </c>
      <c r="J15" s="42" t="s">
        <v>923</v>
      </c>
      <c r="K15" s="46" t="s">
        <v>924</v>
      </c>
    </row>
    <row r="16" spans="1:11" ht="18" customHeight="1">
      <c r="A16" s="443"/>
      <c r="B16" s="444"/>
      <c r="C16" s="15"/>
      <c r="D16" s="16"/>
      <c r="E16" s="16"/>
      <c r="F16" s="15"/>
      <c r="G16" s="16"/>
      <c r="H16" s="16"/>
      <c r="I16" s="15"/>
      <c r="J16" s="15"/>
      <c r="K16" s="65"/>
    </row>
    <row r="17" spans="1:11" ht="18" customHeight="1">
      <c r="A17" s="408" t="s">
        <v>57</v>
      </c>
      <c r="B17" s="409"/>
      <c r="C17" s="21" t="s">
        <v>57</v>
      </c>
      <c r="D17" s="22">
        <f>SUM(D15:D16)</f>
        <v>200</v>
      </c>
      <c r="E17" s="23" t="s">
        <v>57</v>
      </c>
      <c r="F17" s="24">
        <f>SUM(F10:F16)</f>
        <v>7</v>
      </c>
      <c r="G17" s="22"/>
      <c r="H17" s="23" t="s">
        <v>57</v>
      </c>
      <c r="I17" s="43"/>
      <c r="J17" s="43"/>
      <c r="K17" s="48"/>
    </row>
    <row r="99" ht="42" customHeight="1"/>
  </sheetData>
  <mergeCells count="14">
    <mergeCell ref="A17:B17"/>
    <mergeCell ref="D1:D5"/>
    <mergeCell ref="A1:A5"/>
    <mergeCell ref="A7:B7"/>
    <mergeCell ref="A9:B9"/>
    <mergeCell ref="A10:B10"/>
    <mergeCell ref="A11:B11"/>
    <mergeCell ref="B1:C5"/>
    <mergeCell ref="A15:B15"/>
    <mergeCell ref="A16:B16"/>
    <mergeCell ref="A8:B8"/>
    <mergeCell ref="A14:B14"/>
    <mergeCell ref="A12:B12"/>
    <mergeCell ref="A13:B13"/>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6" zoomScale="115" zoomScaleNormal="130" zoomScaleSheetLayoutView="120" zoomScalePageLayoutView="115" workbookViewId="0">
      <selection activeCell="D20" sqref="D20"/>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343</v>
      </c>
      <c r="C1" s="421"/>
      <c r="D1" s="426" t="s">
        <v>16</v>
      </c>
      <c r="E1" s="1" t="s">
        <v>1</v>
      </c>
      <c r="F1" s="1">
        <v>11</v>
      </c>
      <c r="G1" s="1" t="s">
        <v>6</v>
      </c>
      <c r="H1" s="1">
        <v>3</v>
      </c>
      <c r="I1" s="36"/>
      <c r="J1" s="36"/>
      <c r="K1" s="3"/>
    </row>
    <row r="2" spans="1:11" ht="9.9499999999999993" customHeight="1">
      <c r="A2" s="411"/>
      <c r="B2" s="422"/>
      <c r="C2" s="423"/>
      <c r="D2" s="412"/>
      <c r="E2" s="97" t="s">
        <v>1051</v>
      </c>
      <c r="F2" s="97">
        <v>2</v>
      </c>
      <c r="G2" s="97" t="s">
        <v>1052</v>
      </c>
      <c r="H2" s="97"/>
      <c r="I2" s="37"/>
      <c r="J2" s="37"/>
      <c r="K2" s="7"/>
    </row>
    <row r="3" spans="1:11" ht="9.9499999999999993" customHeight="1">
      <c r="A3" s="412"/>
      <c r="B3" s="422"/>
      <c r="C3" s="423"/>
      <c r="D3" s="412"/>
      <c r="E3" s="5" t="s">
        <v>3</v>
      </c>
      <c r="F3" s="5">
        <v>1</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14</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29.25">
      <c r="A8" s="416" t="s">
        <v>180</v>
      </c>
      <c r="B8" s="417" t="s">
        <v>180</v>
      </c>
      <c r="C8" s="11">
        <v>6</v>
      </c>
      <c r="D8" s="12">
        <f>IF(OR(F8="",F8=0),"",(G8/F8))</f>
        <v>13.65</v>
      </c>
      <c r="E8" s="29">
        <f>IF(OR(C8="-",C8="",D8=""),"-",(D8/C8))</f>
        <v>2.2749999999999999</v>
      </c>
      <c r="F8" s="11">
        <v>3</v>
      </c>
      <c r="G8" s="12">
        <v>40.950000000000003</v>
      </c>
      <c r="H8" s="12"/>
      <c r="I8" s="39"/>
      <c r="J8" s="39" t="s">
        <v>925</v>
      </c>
      <c r="K8" s="45"/>
    </row>
    <row r="9" spans="1:11" ht="39" customHeight="1">
      <c r="A9" s="414" t="s">
        <v>344</v>
      </c>
      <c r="B9" s="415" t="s">
        <v>344</v>
      </c>
      <c r="C9" s="13">
        <v>1</v>
      </c>
      <c r="D9" s="14">
        <f>IF(OR(F9="",F9=0),"",(G9/F9))</f>
        <v>13.65</v>
      </c>
      <c r="E9" s="30">
        <f>IF(OR(C9="-",C9="",D9=""),"-",(D9/C9))</f>
        <v>13.65</v>
      </c>
      <c r="F9" s="13">
        <v>1</v>
      </c>
      <c r="G9" s="14">
        <v>13.65</v>
      </c>
      <c r="H9" s="14" t="s">
        <v>1115</v>
      </c>
      <c r="I9" s="42"/>
      <c r="J9" s="42" t="s">
        <v>926</v>
      </c>
      <c r="K9" s="46"/>
    </row>
    <row r="10" spans="1:11" ht="19.5">
      <c r="A10" s="414" t="s">
        <v>1186</v>
      </c>
      <c r="B10" s="415" t="s">
        <v>345</v>
      </c>
      <c r="C10" s="13">
        <v>1</v>
      </c>
      <c r="D10" s="14">
        <f t="shared" ref="D10:D16" si="0">IF(OR(F10="",F10=0),"",(G10/F10))</f>
        <v>13.65</v>
      </c>
      <c r="E10" s="30">
        <f t="shared" ref="E10:E16" si="1">IF(OR(C10="-",C10="",D10=""),"-",(D10/C10))</f>
        <v>13.65</v>
      </c>
      <c r="F10" s="13">
        <v>1</v>
      </c>
      <c r="G10" s="14">
        <v>13.65</v>
      </c>
      <c r="H10" s="14"/>
      <c r="I10" s="42"/>
      <c r="J10" s="42" t="s">
        <v>927</v>
      </c>
      <c r="K10" s="46"/>
    </row>
    <row r="11" spans="1:11" ht="39">
      <c r="A11" s="414" t="s">
        <v>346</v>
      </c>
      <c r="B11" s="415" t="s">
        <v>346</v>
      </c>
      <c r="C11" s="13">
        <v>6</v>
      </c>
      <c r="D11" s="14">
        <f t="shared" si="0"/>
        <v>18.2</v>
      </c>
      <c r="E11" s="30">
        <f t="shared" si="1"/>
        <v>3.0333333333333332</v>
      </c>
      <c r="F11" s="13">
        <v>1</v>
      </c>
      <c r="G11" s="14">
        <v>18.2</v>
      </c>
      <c r="H11" s="14"/>
      <c r="I11" s="42"/>
      <c r="J11" s="42" t="s">
        <v>928</v>
      </c>
      <c r="K11" s="46" t="s">
        <v>929</v>
      </c>
    </row>
    <row r="12" spans="1:11" ht="39">
      <c r="A12" s="414" t="s">
        <v>347</v>
      </c>
      <c r="B12" s="415" t="s">
        <v>347</v>
      </c>
      <c r="C12" s="13">
        <v>6</v>
      </c>
      <c r="D12" s="14">
        <v>18.2</v>
      </c>
      <c r="E12" s="30">
        <f t="shared" si="1"/>
        <v>3.0333333333333332</v>
      </c>
      <c r="F12" s="13">
        <v>1</v>
      </c>
      <c r="G12" s="14"/>
      <c r="H12" s="14"/>
      <c r="I12" s="42" t="s">
        <v>1107</v>
      </c>
      <c r="J12" s="42" t="s">
        <v>930</v>
      </c>
      <c r="K12" s="46"/>
    </row>
    <row r="13" spans="1:11" ht="39">
      <c r="A13" s="414" t="s">
        <v>348</v>
      </c>
      <c r="B13" s="415" t="s">
        <v>348</v>
      </c>
      <c r="C13" s="13">
        <v>6</v>
      </c>
      <c r="D13" s="14">
        <f t="shared" si="0"/>
        <v>27.3</v>
      </c>
      <c r="E13" s="30">
        <f t="shared" si="1"/>
        <v>4.55</v>
      </c>
      <c r="F13" s="13">
        <v>1</v>
      </c>
      <c r="G13" s="14">
        <v>27.3</v>
      </c>
      <c r="H13" s="14"/>
      <c r="I13" s="42"/>
      <c r="J13" s="42" t="s">
        <v>931</v>
      </c>
      <c r="K13" s="46"/>
    </row>
    <row r="14" spans="1:11" ht="29.25">
      <c r="A14" s="414" t="s">
        <v>349</v>
      </c>
      <c r="B14" s="415" t="s">
        <v>349</v>
      </c>
      <c r="C14" s="13">
        <v>1</v>
      </c>
      <c r="D14" s="14">
        <v>9.1</v>
      </c>
      <c r="E14" s="30">
        <f>IF(OR(C14="-",C14="",D14=""),"-",(D14/C14))</f>
        <v>9.1</v>
      </c>
      <c r="F14" s="13">
        <v>0</v>
      </c>
      <c r="G14" s="14"/>
      <c r="H14" s="14"/>
      <c r="I14" s="42" t="s">
        <v>1107</v>
      </c>
      <c r="J14" s="42" t="s">
        <v>932</v>
      </c>
      <c r="K14" s="46"/>
    </row>
    <row r="15" spans="1:11" ht="29.25">
      <c r="A15" s="414" t="s">
        <v>350</v>
      </c>
      <c r="B15" s="415" t="s">
        <v>350</v>
      </c>
      <c r="C15" s="13">
        <v>1</v>
      </c>
      <c r="D15" s="14">
        <f t="shared" si="0"/>
        <v>4.5999999999999996</v>
      </c>
      <c r="E15" s="30">
        <f t="shared" si="1"/>
        <v>4.5999999999999996</v>
      </c>
      <c r="F15" s="13">
        <v>1</v>
      </c>
      <c r="G15" s="14">
        <v>4.5999999999999996</v>
      </c>
      <c r="H15" s="14"/>
      <c r="I15" s="42"/>
      <c r="J15" s="42" t="s">
        <v>933</v>
      </c>
      <c r="K15" s="46"/>
    </row>
    <row r="16" spans="1:11" ht="29.25">
      <c r="A16" s="414" t="s">
        <v>351</v>
      </c>
      <c r="B16" s="415" t="s">
        <v>351</v>
      </c>
      <c r="C16" s="13">
        <v>1</v>
      </c>
      <c r="D16" s="14">
        <f t="shared" si="0"/>
        <v>9.1</v>
      </c>
      <c r="E16" s="30">
        <f t="shared" si="1"/>
        <v>9.1</v>
      </c>
      <c r="F16" s="13">
        <v>4</v>
      </c>
      <c r="G16" s="14">
        <v>36.4</v>
      </c>
      <c r="H16" s="14"/>
      <c r="I16" s="42"/>
      <c r="J16" s="42" t="s">
        <v>934</v>
      </c>
      <c r="K16" s="46"/>
    </row>
    <row r="17" spans="1:11" ht="18" customHeight="1">
      <c r="A17" s="408" t="s">
        <v>506</v>
      </c>
      <c r="B17" s="409"/>
      <c r="C17" s="21" t="s">
        <v>506</v>
      </c>
      <c r="D17" s="22">
        <f>SUM(D8:D16)</f>
        <v>127.44999999999999</v>
      </c>
      <c r="E17" s="23" t="s">
        <v>506</v>
      </c>
      <c r="F17" s="24">
        <f>SUM(F8:F16)</f>
        <v>13</v>
      </c>
      <c r="G17" s="22">
        <f>SUM(G8:G16)</f>
        <v>154.75</v>
      </c>
      <c r="H17" s="23" t="s">
        <v>506</v>
      </c>
      <c r="I17" s="43"/>
      <c r="J17" s="43"/>
      <c r="K17" s="48"/>
    </row>
    <row r="18" spans="1:11" ht="18" customHeight="1">
      <c r="A18" s="433"/>
      <c r="B18" s="434"/>
      <c r="C18" s="130"/>
      <c r="D18" s="131"/>
      <c r="E18" s="131"/>
      <c r="F18" s="130"/>
      <c r="G18" s="131"/>
      <c r="H18" s="131"/>
      <c r="I18" s="134"/>
      <c r="J18" s="134"/>
      <c r="K18" s="135"/>
    </row>
    <row r="19" spans="1:11" ht="18" customHeight="1">
      <c r="A19" s="414"/>
      <c r="B19" s="415"/>
      <c r="C19" s="13"/>
      <c r="D19" s="14"/>
      <c r="E19" s="14"/>
      <c r="F19" s="13"/>
      <c r="G19" s="14"/>
      <c r="H19" s="14"/>
      <c r="I19" s="42"/>
      <c r="J19" s="42"/>
      <c r="K19" s="46"/>
    </row>
    <row r="20" spans="1:11" ht="36" customHeight="1">
      <c r="A20" s="414"/>
      <c r="B20" s="415"/>
      <c r="C20" s="13"/>
      <c r="D20" s="14"/>
      <c r="E20" s="14"/>
      <c r="F20" s="13"/>
      <c r="G20" s="14"/>
      <c r="H20" s="14"/>
      <c r="I20" s="116"/>
      <c r="J20" s="42"/>
      <c r="K20" s="46"/>
    </row>
    <row r="21" spans="1:11" ht="36" customHeight="1">
      <c r="A21" s="414"/>
      <c r="B21" s="415"/>
      <c r="C21" s="13"/>
      <c r="D21" s="14"/>
      <c r="E21" s="14"/>
      <c r="F21" s="13"/>
      <c r="G21" s="14"/>
      <c r="H21" s="14"/>
      <c r="I21" s="116"/>
      <c r="J21" s="42"/>
      <c r="K21" s="46"/>
    </row>
    <row r="22" spans="1:11" ht="35.25" customHeight="1">
      <c r="A22" s="414"/>
      <c r="B22" s="415"/>
      <c r="C22" s="13"/>
      <c r="D22" s="14"/>
      <c r="E22" s="14"/>
      <c r="F22" s="13"/>
      <c r="G22" s="14"/>
      <c r="H22" s="14"/>
      <c r="I22" s="116"/>
      <c r="J22" s="42"/>
      <c r="K22" s="46"/>
    </row>
    <row r="23" spans="1:11" ht="18" customHeight="1">
      <c r="A23" s="408"/>
      <c r="B23" s="409"/>
      <c r="C23" s="21"/>
      <c r="D23" s="22"/>
      <c r="E23" s="23"/>
      <c r="F23" s="24"/>
      <c r="G23" s="118"/>
      <c r="H23" s="23"/>
      <c r="I23" s="43"/>
      <c r="J23" s="43"/>
      <c r="K23" s="48"/>
    </row>
    <row r="99" ht="42" customHeight="1"/>
  </sheetData>
  <mergeCells count="20">
    <mergeCell ref="A20:B20"/>
    <mergeCell ref="A21:B21"/>
    <mergeCell ref="A22:B22"/>
    <mergeCell ref="A23:B23"/>
    <mergeCell ref="A15:B15"/>
    <mergeCell ref="A16:B16"/>
    <mergeCell ref="A17:B17"/>
    <mergeCell ref="A18:B18"/>
    <mergeCell ref="A19:B19"/>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6" zoomScale="115" zoomScaleNormal="130" zoomScaleSheetLayoutView="100" zoomScalePageLayoutView="115" workbookViewId="0">
      <selection activeCell="A13" sqref="A13:B13"/>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353</v>
      </c>
      <c r="C1" s="421"/>
      <c r="D1" s="426" t="s">
        <v>16</v>
      </c>
      <c r="E1" s="1" t="s">
        <v>1</v>
      </c>
      <c r="F1" s="1">
        <v>1</v>
      </c>
      <c r="G1" s="1" t="s">
        <v>6</v>
      </c>
      <c r="H1" s="1">
        <v>1</v>
      </c>
      <c r="I1" s="36"/>
      <c r="J1" s="36"/>
      <c r="K1" s="3"/>
    </row>
    <row r="2" spans="1:11" ht="9.9499999999999993" customHeight="1">
      <c r="A2" s="411"/>
      <c r="B2" s="422"/>
      <c r="C2" s="423"/>
      <c r="D2" s="412"/>
      <c r="E2" s="97" t="s">
        <v>1051</v>
      </c>
      <c r="F2" s="97">
        <v>0</v>
      </c>
      <c r="G2" s="97" t="s">
        <v>1052</v>
      </c>
      <c r="H2" s="97">
        <v>4</v>
      </c>
      <c r="I2" s="37"/>
      <c r="J2" s="37"/>
      <c r="K2" s="7"/>
    </row>
    <row r="3" spans="1:11" ht="9.9499999999999993" customHeight="1">
      <c r="A3" s="412"/>
      <c r="B3" s="422"/>
      <c r="C3" s="423"/>
      <c r="D3" s="412"/>
      <c r="E3" s="5" t="s">
        <v>3</v>
      </c>
      <c r="F3" s="5">
        <v>0</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1</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48.75">
      <c r="A8" s="450" t="s">
        <v>354</v>
      </c>
      <c r="B8" s="445" t="s">
        <v>354</v>
      </c>
      <c r="C8" s="11">
        <v>4</v>
      </c>
      <c r="D8" s="12">
        <f>IF(OR(F8="",F8=0),"",(G8/F8))</f>
        <v>72.8</v>
      </c>
      <c r="E8" s="12">
        <f>IF(OR(C8="-",C8="",D8=""),"-",(D8/C8))</f>
        <v>18.2</v>
      </c>
      <c r="F8" s="11">
        <v>1</v>
      </c>
      <c r="G8" s="12">
        <v>72.8</v>
      </c>
      <c r="H8" s="12">
        <v>6</v>
      </c>
      <c r="I8" s="39"/>
      <c r="J8" s="39" t="s">
        <v>935</v>
      </c>
      <c r="K8" s="45" t="s">
        <v>936</v>
      </c>
    </row>
    <row r="9" spans="1:11" ht="18" customHeight="1">
      <c r="A9" s="441" t="s">
        <v>355</v>
      </c>
      <c r="B9" s="442" t="s">
        <v>355</v>
      </c>
      <c r="C9" s="13">
        <v>1</v>
      </c>
      <c r="D9" s="14">
        <f>IF(OR(F9="",F9=0),"",(G9/F9))</f>
        <v>23.66</v>
      </c>
      <c r="E9" s="14">
        <f>IF(OR(C9="-",C9="",D9=""),"-",(D9/C9))</f>
        <v>23.66</v>
      </c>
      <c r="F9" s="13">
        <v>1</v>
      </c>
      <c r="G9" s="14">
        <v>23.66</v>
      </c>
      <c r="H9" s="14"/>
      <c r="I9" s="42"/>
      <c r="J9" s="42" t="s">
        <v>937</v>
      </c>
      <c r="K9" s="46"/>
    </row>
    <row r="10" spans="1:11" ht="19.5">
      <c r="A10" s="441" t="s">
        <v>1187</v>
      </c>
      <c r="B10" s="442" t="s">
        <v>356</v>
      </c>
      <c r="C10" s="13">
        <v>1</v>
      </c>
      <c r="D10" s="14">
        <f t="shared" ref="D10:D11" si="0">IF(OR(F10="",F10=0),"",(G10/F10))</f>
        <v>23.66</v>
      </c>
      <c r="E10" s="14">
        <f t="shared" ref="E10:E11" si="1">IF(OR(C10="-",C10="",D10=""),"-",(D10/C10))</f>
        <v>23.66</v>
      </c>
      <c r="F10" s="13">
        <v>1</v>
      </c>
      <c r="G10" s="14">
        <v>23.66</v>
      </c>
      <c r="H10" s="14"/>
      <c r="I10" s="42"/>
      <c r="J10" s="42" t="s">
        <v>938</v>
      </c>
      <c r="K10" s="46" t="s">
        <v>939</v>
      </c>
    </row>
    <row r="11" spans="1:11" ht="39">
      <c r="A11" s="441" t="s">
        <v>357</v>
      </c>
      <c r="B11" s="442" t="s">
        <v>357</v>
      </c>
      <c r="C11" s="13">
        <v>6</v>
      </c>
      <c r="D11" s="14">
        <f t="shared" si="0"/>
        <v>13.65</v>
      </c>
      <c r="E11" s="14">
        <f t="shared" si="1"/>
        <v>2.2749999999999999</v>
      </c>
      <c r="F11" s="13">
        <v>1</v>
      </c>
      <c r="G11" s="14">
        <v>13.65</v>
      </c>
      <c r="H11" s="14"/>
      <c r="I11" s="42"/>
      <c r="J11" s="42" t="s">
        <v>940</v>
      </c>
      <c r="K11" s="46"/>
    </row>
    <row r="12" spans="1:11" ht="18" customHeight="1">
      <c r="A12" s="448" t="s">
        <v>506</v>
      </c>
      <c r="B12" s="449"/>
      <c r="C12" s="21">
        <v>6</v>
      </c>
      <c r="D12" s="22">
        <f>SUM(D8:D11)</f>
        <v>133.76999999999998</v>
      </c>
      <c r="E12" s="23" t="s">
        <v>506</v>
      </c>
      <c r="F12" s="24">
        <f>SUM(F8:F11)</f>
        <v>4</v>
      </c>
      <c r="G12" s="22">
        <f>SUM(G8:G11)</f>
        <v>133.76999999999998</v>
      </c>
      <c r="H12" s="23" t="s">
        <v>506</v>
      </c>
      <c r="I12" s="43"/>
      <c r="J12" s="43"/>
      <c r="K12" s="48"/>
    </row>
    <row r="13" spans="1:11" ht="18" customHeight="1">
      <c r="A13" s="451"/>
      <c r="B13" s="452"/>
      <c r="C13" s="130"/>
      <c r="D13" s="131"/>
      <c r="E13" s="131"/>
      <c r="F13" s="130"/>
      <c r="G13" s="131"/>
      <c r="H13" s="131"/>
      <c r="I13" s="134"/>
      <c r="J13" s="134"/>
      <c r="K13" s="135"/>
    </row>
    <row r="14" spans="1:11" ht="18" customHeight="1">
      <c r="A14" s="441"/>
      <c r="B14" s="442"/>
      <c r="C14" s="13"/>
      <c r="D14" s="14"/>
      <c r="E14" s="14"/>
      <c r="F14" s="13"/>
      <c r="G14" s="14"/>
      <c r="H14" s="14"/>
      <c r="I14" s="42"/>
      <c r="J14" s="42"/>
      <c r="K14" s="46"/>
    </row>
    <row r="15" spans="1:11" ht="48.75" customHeight="1">
      <c r="A15" s="441"/>
      <c r="B15" s="442"/>
      <c r="C15" s="13"/>
      <c r="D15" s="14"/>
      <c r="E15" s="30"/>
      <c r="F15" s="13"/>
      <c r="G15" s="14"/>
      <c r="H15" s="14"/>
      <c r="I15" s="42"/>
      <c r="J15" s="42"/>
      <c r="K15" s="46"/>
    </row>
    <row r="16" spans="1:11" ht="9.75">
      <c r="A16" s="441"/>
      <c r="B16" s="442"/>
      <c r="C16" s="13"/>
      <c r="D16" s="14"/>
      <c r="E16" s="30"/>
      <c r="F16" s="13"/>
      <c r="G16" s="14"/>
      <c r="H16" s="14"/>
      <c r="I16" s="42"/>
      <c r="J16" s="42"/>
      <c r="K16" s="46"/>
    </row>
    <row r="17" spans="1:11" ht="18" customHeight="1">
      <c r="A17" s="448"/>
      <c r="B17" s="449"/>
      <c r="C17" s="21"/>
      <c r="D17" s="22"/>
      <c r="E17" s="23"/>
      <c r="F17" s="24"/>
      <c r="G17" s="22"/>
      <c r="H17" s="23"/>
      <c r="I17" s="43"/>
      <c r="J17" s="43"/>
      <c r="K17" s="48"/>
    </row>
    <row r="99" ht="42" customHeight="1"/>
  </sheetData>
  <mergeCells count="14">
    <mergeCell ref="A15:B15"/>
    <mergeCell ref="A16:B16"/>
    <mergeCell ref="A17:B17"/>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7" zoomScale="115" zoomScaleNormal="130" zoomScaleSheetLayoutView="100" zoomScalePageLayoutView="115" workbookViewId="0">
      <selection activeCell="G18" sqref="G18"/>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359</v>
      </c>
      <c r="C1" s="421"/>
      <c r="D1" s="426" t="s">
        <v>16</v>
      </c>
      <c r="E1" s="1" t="s">
        <v>1</v>
      </c>
      <c r="F1" s="1">
        <v>57</v>
      </c>
      <c r="G1" s="1" t="s">
        <v>6</v>
      </c>
      <c r="H1" s="1">
        <v>5</v>
      </c>
      <c r="I1" s="36"/>
      <c r="J1" s="36"/>
      <c r="K1" s="3"/>
    </row>
    <row r="2" spans="1:11" ht="9.9499999999999993" customHeight="1">
      <c r="A2" s="411"/>
      <c r="B2" s="422"/>
      <c r="C2" s="423"/>
      <c r="D2" s="412"/>
      <c r="E2" s="97" t="s">
        <v>1051</v>
      </c>
      <c r="F2" s="97">
        <v>15</v>
      </c>
      <c r="G2" s="97" t="s">
        <v>1052</v>
      </c>
      <c r="H2" s="97">
        <v>17</v>
      </c>
      <c r="I2" s="37"/>
      <c r="J2" s="37"/>
      <c r="K2" s="7"/>
    </row>
    <row r="3" spans="1:11" ht="9.9499999999999993" customHeight="1">
      <c r="A3" s="412"/>
      <c r="B3" s="422"/>
      <c r="C3" s="423"/>
      <c r="D3" s="412"/>
      <c r="E3" s="5" t="s">
        <v>3</v>
      </c>
      <c r="F3" s="5">
        <v>3</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75</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58.5">
      <c r="A8" s="416" t="s">
        <v>360</v>
      </c>
      <c r="B8" s="417" t="s">
        <v>360</v>
      </c>
      <c r="C8" s="11">
        <v>7</v>
      </c>
      <c r="D8" s="12">
        <f>IF(OR(F8="",F8=0),"",(G8/F8))</f>
        <v>40.950000000000003</v>
      </c>
      <c r="E8" s="29">
        <f>IF(OR(C8="-",C8="",D8=""),"-",(D8/C8))</f>
        <v>5.8500000000000005</v>
      </c>
      <c r="F8" s="11">
        <v>10</v>
      </c>
      <c r="G8" s="12">
        <v>409.5</v>
      </c>
      <c r="H8" s="12">
        <v>4</v>
      </c>
      <c r="I8" s="39"/>
      <c r="J8" s="39" t="s">
        <v>941</v>
      </c>
      <c r="K8" s="45" t="s">
        <v>942</v>
      </c>
    </row>
    <row r="9" spans="1:11" ht="18" customHeight="1">
      <c r="A9" s="414" t="s">
        <v>361</v>
      </c>
      <c r="B9" s="415" t="s">
        <v>361</v>
      </c>
      <c r="C9" s="13"/>
      <c r="D9" s="14">
        <f>IF(OR(F9="",F9=0),"",(G9/F9))</f>
        <v>31.849999999999998</v>
      </c>
      <c r="E9" s="30" t="str">
        <f>IF(OR(C9="-",C9="",D9=""),"-",(D9/C9))</f>
        <v>-</v>
      </c>
      <c r="F9" s="13">
        <v>6</v>
      </c>
      <c r="G9" s="14">
        <v>191.1</v>
      </c>
      <c r="H9" s="14"/>
      <c r="I9" s="42"/>
      <c r="J9" s="42"/>
      <c r="K9" s="46"/>
    </row>
    <row r="10" spans="1:11" ht="39">
      <c r="A10" s="414" t="s">
        <v>1188</v>
      </c>
      <c r="B10" s="415" t="s">
        <v>362</v>
      </c>
      <c r="C10" s="13">
        <v>2</v>
      </c>
      <c r="D10" s="14">
        <f t="shared" ref="D10:D13" si="0">IF(OR(F10="",F10=0),"",(G10/F10))</f>
        <v>22.75</v>
      </c>
      <c r="E10" s="30">
        <f t="shared" ref="E10:E13" si="1">IF(OR(C10="-",C10="",D10=""),"-",(D10/C10))</f>
        <v>11.375</v>
      </c>
      <c r="F10" s="13">
        <v>10</v>
      </c>
      <c r="G10" s="14">
        <v>227.5</v>
      </c>
      <c r="H10" s="14">
        <v>3</v>
      </c>
      <c r="I10" s="42"/>
      <c r="J10" s="42" t="s">
        <v>943</v>
      </c>
      <c r="K10" s="46" t="s">
        <v>944</v>
      </c>
    </row>
    <row r="11" spans="1:11" ht="41.25" customHeight="1">
      <c r="A11" s="414" t="s">
        <v>363</v>
      </c>
      <c r="B11" s="415" t="s">
        <v>363</v>
      </c>
      <c r="C11" s="13">
        <v>6</v>
      </c>
      <c r="D11" s="14">
        <f t="shared" si="0"/>
        <v>16.38</v>
      </c>
      <c r="E11" s="30">
        <f t="shared" si="1"/>
        <v>2.73</v>
      </c>
      <c r="F11" s="13">
        <v>12</v>
      </c>
      <c r="G11" s="14">
        <v>196.56</v>
      </c>
      <c r="H11" s="14">
        <v>3</v>
      </c>
      <c r="I11" s="42"/>
      <c r="J11" s="42" t="s">
        <v>945</v>
      </c>
      <c r="K11" s="46" t="s">
        <v>946</v>
      </c>
    </row>
    <row r="12" spans="1:11" ht="48.75" customHeight="1">
      <c r="A12" s="414" t="s">
        <v>364</v>
      </c>
      <c r="B12" s="415" t="s">
        <v>364</v>
      </c>
      <c r="C12" s="13">
        <v>6</v>
      </c>
      <c r="D12" s="14">
        <f t="shared" si="0"/>
        <v>31.85</v>
      </c>
      <c r="E12" s="30">
        <f t="shared" si="1"/>
        <v>5.3083333333333336</v>
      </c>
      <c r="F12" s="13">
        <v>1</v>
      </c>
      <c r="G12" s="14">
        <v>31.85</v>
      </c>
      <c r="H12" s="14">
        <v>4</v>
      </c>
      <c r="I12" s="42"/>
      <c r="J12" s="42" t="s">
        <v>947</v>
      </c>
      <c r="K12" s="46" t="s">
        <v>948</v>
      </c>
    </row>
    <row r="13" spans="1:11" ht="39" customHeight="1">
      <c r="A13" s="414" t="s">
        <v>365</v>
      </c>
      <c r="B13" s="415" t="s">
        <v>365</v>
      </c>
      <c r="C13" s="13">
        <v>2</v>
      </c>
      <c r="D13" s="14">
        <f t="shared" si="0"/>
        <v>22.75</v>
      </c>
      <c r="E13" s="30">
        <f t="shared" si="1"/>
        <v>11.375</v>
      </c>
      <c r="F13" s="13">
        <v>1</v>
      </c>
      <c r="G13" s="14">
        <v>22.75</v>
      </c>
      <c r="H13" s="14">
        <v>4</v>
      </c>
      <c r="I13" s="42"/>
      <c r="J13" s="42" t="s">
        <v>949</v>
      </c>
      <c r="K13" s="46" t="s">
        <v>948</v>
      </c>
    </row>
    <row r="14" spans="1:11" ht="67.5" customHeight="1">
      <c r="A14" s="414" t="s">
        <v>333</v>
      </c>
      <c r="B14" s="415" t="s">
        <v>333</v>
      </c>
      <c r="C14" s="13">
        <v>20</v>
      </c>
      <c r="D14" s="14">
        <v>32.76</v>
      </c>
      <c r="E14" s="30">
        <f>IF(OR(C14="-",C14="",D14=""),"-",(D14/C14))</f>
        <v>1.6379999999999999</v>
      </c>
      <c r="F14" s="13">
        <v>1</v>
      </c>
      <c r="G14" s="14"/>
      <c r="H14" s="14">
        <v>4</v>
      </c>
      <c r="I14" s="42" t="s">
        <v>1168</v>
      </c>
      <c r="J14" s="42" t="s">
        <v>1117</v>
      </c>
      <c r="K14" s="46"/>
    </row>
    <row r="15" spans="1:11" ht="18" customHeight="1">
      <c r="A15" s="408" t="s">
        <v>506</v>
      </c>
      <c r="B15" s="409"/>
      <c r="C15" s="21" t="s">
        <v>506</v>
      </c>
      <c r="D15" s="22">
        <f>SUM(D8:D14)</f>
        <v>199.29</v>
      </c>
      <c r="E15" s="23" t="s">
        <v>506</v>
      </c>
      <c r="F15" s="24">
        <f>SUM(F8:F14)</f>
        <v>41</v>
      </c>
      <c r="G15" s="22">
        <f>SUM(G8:G14)</f>
        <v>1079.26</v>
      </c>
      <c r="H15" s="23" t="s">
        <v>506</v>
      </c>
      <c r="I15" s="43"/>
      <c r="J15" s="43"/>
      <c r="K15" s="48"/>
    </row>
    <row r="16" spans="1:11" ht="18" customHeight="1">
      <c r="A16" s="433"/>
      <c r="B16" s="434"/>
      <c r="C16" s="130"/>
      <c r="D16" s="131"/>
      <c r="E16" s="131"/>
      <c r="F16" s="130"/>
      <c r="G16" s="131"/>
      <c r="H16" s="131"/>
      <c r="I16" s="134"/>
      <c r="J16" s="134"/>
      <c r="K16" s="135"/>
    </row>
    <row r="17" spans="1:11" ht="18" customHeight="1">
      <c r="A17" s="414"/>
      <c r="B17" s="415"/>
      <c r="C17" s="13"/>
      <c r="D17" s="14"/>
      <c r="E17" s="14"/>
      <c r="F17" s="13"/>
      <c r="G17" s="14"/>
      <c r="H17" s="14"/>
      <c r="I17" s="42"/>
      <c r="J17" s="42"/>
      <c r="K17" s="46"/>
    </row>
    <row r="18" spans="1:11" ht="18" customHeight="1">
      <c r="A18" s="414"/>
      <c r="B18" s="415"/>
      <c r="C18" s="13"/>
      <c r="D18" s="14"/>
      <c r="E18" s="14"/>
      <c r="F18" s="13"/>
      <c r="G18" s="14"/>
      <c r="H18" s="14"/>
      <c r="I18" s="42"/>
      <c r="J18" s="42"/>
      <c r="K18" s="46"/>
    </row>
    <row r="19" spans="1:11" ht="18" customHeight="1">
      <c r="A19" s="414"/>
      <c r="B19" s="415"/>
      <c r="C19" s="13"/>
      <c r="D19" s="14"/>
      <c r="E19" s="14"/>
      <c r="F19" s="13"/>
      <c r="G19" s="14"/>
      <c r="H19" s="14"/>
      <c r="I19" s="42"/>
      <c r="J19" s="42"/>
      <c r="K19" s="46"/>
    </row>
    <row r="20" spans="1:11" ht="18" customHeight="1">
      <c r="A20" s="414"/>
      <c r="B20" s="415"/>
      <c r="C20" s="13"/>
      <c r="D20" s="14"/>
      <c r="E20" s="14"/>
      <c r="F20" s="13"/>
      <c r="G20" s="14"/>
      <c r="H20" s="14"/>
      <c r="I20" s="42"/>
      <c r="J20" s="42"/>
      <c r="K20" s="46"/>
    </row>
    <row r="21" spans="1:11" ht="18" customHeight="1">
      <c r="A21" s="408"/>
      <c r="B21" s="409"/>
      <c r="C21" s="21"/>
      <c r="D21" s="22"/>
      <c r="E21" s="23"/>
      <c r="F21" s="24"/>
      <c r="G21" s="22"/>
      <c r="H21" s="23"/>
      <c r="I21" s="43"/>
      <c r="J21" s="43"/>
      <c r="K21" s="48"/>
    </row>
    <row r="99" ht="42" customHeight="1"/>
  </sheetData>
  <mergeCells count="18">
    <mergeCell ref="A20:B20"/>
    <mergeCell ref="A21:B21"/>
    <mergeCell ref="A15:B15"/>
    <mergeCell ref="A16:B16"/>
    <mergeCell ref="A17:B17"/>
    <mergeCell ref="A18:B18"/>
    <mergeCell ref="A19:B19"/>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0" zoomScale="115" zoomScaleNormal="130" zoomScaleSheetLayoutView="120" zoomScalePageLayoutView="115" workbookViewId="0">
      <selection activeCell="I19" sqref="I19"/>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368</v>
      </c>
      <c r="C1" s="421"/>
      <c r="D1" s="426" t="s">
        <v>16</v>
      </c>
      <c r="E1" s="1" t="s">
        <v>1</v>
      </c>
      <c r="F1" s="1">
        <v>59</v>
      </c>
      <c r="G1" s="1" t="s">
        <v>6</v>
      </c>
      <c r="H1" s="1">
        <v>4</v>
      </c>
      <c r="I1" s="36"/>
      <c r="J1" s="36"/>
      <c r="K1" s="3"/>
    </row>
    <row r="2" spans="1:11" ht="9.9499999999999993" customHeight="1">
      <c r="A2" s="411"/>
      <c r="B2" s="422"/>
      <c r="C2" s="423"/>
      <c r="D2" s="412"/>
      <c r="E2" s="97" t="s">
        <v>1051</v>
      </c>
      <c r="F2" s="97">
        <v>6</v>
      </c>
      <c r="G2" s="97" t="s">
        <v>1052</v>
      </c>
      <c r="H2" s="97">
        <v>10</v>
      </c>
      <c r="I2" s="37"/>
      <c r="J2" s="37"/>
      <c r="K2" s="7"/>
    </row>
    <row r="3" spans="1:11" ht="9.9499999999999993" customHeight="1">
      <c r="A3" s="412"/>
      <c r="B3" s="422"/>
      <c r="C3" s="423"/>
      <c r="D3" s="412"/>
      <c r="E3" s="5" t="s">
        <v>3</v>
      </c>
      <c r="F3" s="5">
        <v>0</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65</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39">
      <c r="A8" s="416" t="s">
        <v>369</v>
      </c>
      <c r="B8" s="417" t="s">
        <v>369</v>
      </c>
      <c r="C8" s="11">
        <v>8</v>
      </c>
      <c r="D8" s="12">
        <f>IF(OR(F8="",F8=0),"",(G8/F8))</f>
        <v>40.950000000000003</v>
      </c>
      <c r="E8" s="12">
        <f>IF(OR(C8="-",C8="",D8=""),"-",(D8/C8))</f>
        <v>5.1187500000000004</v>
      </c>
      <c r="F8" s="11">
        <v>4</v>
      </c>
      <c r="G8" s="12">
        <v>163.80000000000001</v>
      </c>
      <c r="H8" s="12">
        <v>3</v>
      </c>
      <c r="I8" s="39"/>
      <c r="J8" s="39" t="s">
        <v>950</v>
      </c>
      <c r="K8" s="45"/>
    </row>
    <row r="9" spans="1:11" ht="33.75" customHeight="1">
      <c r="A9" s="414" t="s">
        <v>370</v>
      </c>
      <c r="B9" s="415" t="s">
        <v>370</v>
      </c>
      <c r="C9" s="13">
        <v>8</v>
      </c>
      <c r="D9" s="14">
        <f>IF(OR(F9="",F9=0),"",(G9/F9))</f>
        <v>23.66</v>
      </c>
      <c r="E9" s="14">
        <f>IF(OR(C9="-",C9="",D9=""),"-",(D9/C9))</f>
        <v>2.9575</v>
      </c>
      <c r="F9" s="13">
        <v>2</v>
      </c>
      <c r="G9" s="14">
        <v>47.32</v>
      </c>
      <c r="H9" s="14"/>
      <c r="I9" s="42"/>
      <c r="J9" s="42" t="s">
        <v>951</v>
      </c>
      <c r="K9" s="46"/>
    </row>
    <row r="10" spans="1:11" ht="29.25" customHeight="1">
      <c r="A10" s="414" t="s">
        <v>1189</v>
      </c>
      <c r="B10" s="415" t="s">
        <v>371</v>
      </c>
      <c r="C10" s="13">
        <v>1</v>
      </c>
      <c r="D10" s="14">
        <f t="shared" ref="D10:D12" si="0">IF(OR(F10="",F10=0),"",(G10/F10))</f>
        <v>10.92</v>
      </c>
      <c r="E10" s="14">
        <f t="shared" ref="E10:E11" si="1">IF(OR(C10="-",C10="",D10=""),"-",(D10/C10))</f>
        <v>10.92</v>
      </c>
      <c r="F10" s="13">
        <v>16</v>
      </c>
      <c r="G10" s="14">
        <v>174.72</v>
      </c>
      <c r="H10" s="14"/>
      <c r="I10" s="42"/>
      <c r="J10" s="42"/>
      <c r="K10" s="46"/>
    </row>
    <row r="11" spans="1:11" ht="18" customHeight="1">
      <c r="A11" s="414" t="s">
        <v>1190</v>
      </c>
      <c r="B11" s="415" t="s">
        <v>372</v>
      </c>
      <c r="C11" s="13">
        <v>6</v>
      </c>
      <c r="D11" s="14">
        <f t="shared" si="0"/>
        <v>16.38</v>
      </c>
      <c r="E11" s="14">
        <f t="shared" si="1"/>
        <v>2.73</v>
      </c>
      <c r="F11" s="13">
        <v>4</v>
      </c>
      <c r="G11" s="14">
        <v>65.52</v>
      </c>
      <c r="H11" s="14"/>
      <c r="I11" s="42"/>
      <c r="J11" s="42"/>
      <c r="K11" s="46"/>
    </row>
    <row r="12" spans="1:11" ht="18" customHeight="1">
      <c r="A12" s="408" t="s">
        <v>506</v>
      </c>
      <c r="B12" s="409"/>
      <c r="C12" s="21">
        <v>6</v>
      </c>
      <c r="D12" s="22">
        <f t="shared" si="0"/>
        <v>17.36</v>
      </c>
      <c r="E12" s="23" t="s">
        <v>506</v>
      </c>
      <c r="F12" s="24">
        <f>SUM(F8:F11)</f>
        <v>26</v>
      </c>
      <c r="G12" s="22">
        <f>SUM(G8:G11)</f>
        <v>451.36</v>
      </c>
      <c r="H12" s="23" t="s">
        <v>506</v>
      </c>
      <c r="I12" s="43"/>
      <c r="J12" s="43"/>
      <c r="K12" s="48"/>
    </row>
    <row r="13" spans="1:11" ht="18" customHeight="1">
      <c r="A13" s="433"/>
      <c r="B13" s="434"/>
      <c r="C13" s="130"/>
      <c r="D13" s="131"/>
      <c r="E13" s="131"/>
      <c r="F13" s="130"/>
      <c r="G13" s="131"/>
      <c r="H13" s="131"/>
      <c r="I13" s="134"/>
      <c r="J13" s="134"/>
      <c r="K13" s="135"/>
    </row>
    <row r="14" spans="1:11" ht="18" customHeight="1">
      <c r="A14" s="414"/>
      <c r="B14" s="415"/>
      <c r="C14" s="13"/>
      <c r="D14" s="14"/>
      <c r="E14" s="14"/>
      <c r="F14" s="13"/>
      <c r="G14" s="14"/>
      <c r="H14" s="14"/>
      <c r="I14" s="42"/>
      <c r="J14" s="42"/>
      <c r="K14" s="46"/>
    </row>
    <row r="15" spans="1:11" ht="9.75">
      <c r="A15" s="414"/>
      <c r="B15" s="415"/>
      <c r="C15" s="13"/>
      <c r="D15" s="14"/>
      <c r="E15" s="14"/>
      <c r="F15" s="13"/>
      <c r="G15" s="14"/>
      <c r="H15" s="14"/>
      <c r="I15" s="42"/>
      <c r="J15" s="42"/>
      <c r="K15" s="46"/>
    </row>
    <row r="16" spans="1:11" ht="18" customHeight="1">
      <c r="A16" s="408"/>
      <c r="B16" s="409"/>
      <c r="C16" s="21"/>
      <c r="D16" s="22"/>
      <c r="E16" s="23"/>
      <c r="F16" s="24"/>
      <c r="G16" s="22"/>
      <c r="H16" s="23"/>
      <c r="I16" s="43"/>
      <c r="J16" s="43"/>
      <c r="K16" s="48"/>
    </row>
    <row r="99" ht="42" customHeight="1"/>
  </sheetData>
  <mergeCells count="13">
    <mergeCell ref="A11:B11"/>
    <mergeCell ref="B1:C5"/>
    <mergeCell ref="A15:B15"/>
    <mergeCell ref="A16:B16"/>
    <mergeCell ref="A8:B8"/>
    <mergeCell ref="A14:B14"/>
    <mergeCell ref="A12:B12"/>
    <mergeCell ref="A13:B13"/>
    <mergeCell ref="D1:D5"/>
    <mergeCell ref="A1:A5"/>
    <mergeCell ref="A7:B7"/>
    <mergeCell ref="A9:B9"/>
    <mergeCell ref="A10:B10"/>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67" zoomScale="115" zoomScaleNormal="130" zoomScaleSheetLayoutView="85" zoomScalePageLayoutView="115" workbookViewId="0">
      <selection activeCell="G30" sqref="G30"/>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373</v>
      </c>
      <c r="C1" s="421"/>
      <c r="D1" s="426" t="s">
        <v>16</v>
      </c>
      <c r="E1" s="1" t="s">
        <v>1</v>
      </c>
      <c r="F1" s="1">
        <v>64</v>
      </c>
      <c r="G1" s="1" t="s">
        <v>6</v>
      </c>
      <c r="H1" s="1">
        <v>3</v>
      </c>
      <c r="I1" s="36"/>
      <c r="J1" s="36"/>
      <c r="K1" s="3"/>
    </row>
    <row r="2" spans="1:11" ht="9.9499999999999993" customHeight="1">
      <c r="A2" s="411"/>
      <c r="B2" s="422"/>
      <c r="C2" s="423"/>
      <c r="D2" s="412"/>
      <c r="E2" s="97" t="s">
        <v>1051</v>
      </c>
      <c r="F2" s="97">
        <v>8</v>
      </c>
      <c r="G2" s="97" t="s">
        <v>1052</v>
      </c>
      <c r="H2" s="97">
        <v>10</v>
      </c>
      <c r="I2" s="37"/>
      <c r="J2" s="37"/>
      <c r="K2" s="7"/>
    </row>
    <row r="3" spans="1:11" ht="9.9499999999999993" customHeight="1">
      <c r="A3" s="412"/>
      <c r="B3" s="422"/>
      <c r="C3" s="423"/>
      <c r="D3" s="412"/>
      <c r="E3" s="5" t="s">
        <v>3</v>
      </c>
      <c r="F3" s="5">
        <v>3</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75</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39">
      <c r="A8" s="416" t="s">
        <v>374</v>
      </c>
      <c r="B8" s="417" t="s">
        <v>374</v>
      </c>
      <c r="C8" s="11">
        <v>5</v>
      </c>
      <c r="D8" s="12">
        <f>IF(OR(F8="",F8=0),"",(G8/F8))</f>
        <v>91</v>
      </c>
      <c r="E8" s="29">
        <f>IF(OR(C8="-",C8="",D8=""),"-",(D8/C8))</f>
        <v>18.2</v>
      </c>
      <c r="F8" s="11">
        <v>1</v>
      </c>
      <c r="G8" s="12">
        <v>91</v>
      </c>
      <c r="H8" s="12">
        <v>3</v>
      </c>
      <c r="I8" s="39"/>
      <c r="J8" s="39" t="s">
        <v>956</v>
      </c>
      <c r="K8" s="45"/>
    </row>
    <row r="9" spans="1:11" ht="68.25">
      <c r="A9" s="414" t="s">
        <v>375</v>
      </c>
      <c r="B9" s="415" t="s">
        <v>375</v>
      </c>
      <c r="C9" s="13">
        <v>10</v>
      </c>
      <c r="D9" s="14">
        <f>IF(OR(F9="",F9=0),"",(G9/F9))</f>
        <v>136.5</v>
      </c>
      <c r="E9" s="30">
        <f>IF(OR(C9="-",C9="",D9=""),"-",(D9/C9))</f>
        <v>13.65</v>
      </c>
      <c r="F9" s="13">
        <v>1</v>
      </c>
      <c r="G9" s="14">
        <v>136.5</v>
      </c>
      <c r="H9" s="14"/>
      <c r="I9" s="42"/>
      <c r="J9" s="42" t="s">
        <v>957</v>
      </c>
      <c r="K9" s="46" t="s">
        <v>958</v>
      </c>
    </row>
    <row r="10" spans="1:11" ht="79.5" customHeight="1">
      <c r="A10" s="414" t="s">
        <v>1191</v>
      </c>
      <c r="B10" s="415" t="s">
        <v>376</v>
      </c>
      <c r="C10" s="13">
        <v>10</v>
      </c>
      <c r="D10" s="14">
        <f t="shared" ref="D10:D29" si="0">IF(OR(F10="",F10=0),"",(G10/F10))</f>
        <v>45.5</v>
      </c>
      <c r="E10" s="30">
        <f t="shared" ref="E10:E29" si="1">IF(OR(C10="-",C10="",D10=""),"-",(D10/C10))</f>
        <v>4.55</v>
      </c>
      <c r="F10" s="13">
        <v>2</v>
      </c>
      <c r="G10" s="14">
        <v>91</v>
      </c>
      <c r="H10" s="14"/>
      <c r="I10" s="42" t="s">
        <v>1122</v>
      </c>
      <c r="J10" s="42" t="s">
        <v>959</v>
      </c>
      <c r="K10" s="46"/>
    </row>
    <row r="11" spans="1:11" ht="75" customHeight="1">
      <c r="A11" s="414" t="s">
        <v>377</v>
      </c>
      <c r="B11" s="415" t="s">
        <v>377</v>
      </c>
      <c r="C11" s="13">
        <v>6</v>
      </c>
      <c r="D11" s="14">
        <f t="shared" si="0"/>
        <v>63.7</v>
      </c>
      <c r="E11" s="30">
        <f t="shared" si="1"/>
        <v>10.616666666666667</v>
      </c>
      <c r="F11" s="13">
        <v>2</v>
      </c>
      <c r="G11" s="14">
        <v>127.4</v>
      </c>
      <c r="H11" s="14"/>
      <c r="I11" s="42"/>
      <c r="J11" s="42" t="s">
        <v>959</v>
      </c>
      <c r="K11" s="46"/>
    </row>
    <row r="12" spans="1:11" ht="18" customHeight="1">
      <c r="A12" s="414" t="s">
        <v>378</v>
      </c>
      <c r="B12" s="415" t="s">
        <v>378</v>
      </c>
      <c r="C12" s="13">
        <v>6</v>
      </c>
      <c r="D12" s="14">
        <f t="shared" si="0"/>
        <v>266.63</v>
      </c>
      <c r="E12" s="30">
        <f t="shared" si="1"/>
        <v>44.438333333333333</v>
      </c>
      <c r="F12" s="13">
        <v>1</v>
      </c>
      <c r="G12" s="14">
        <v>266.63</v>
      </c>
      <c r="H12" s="14"/>
      <c r="I12" s="42"/>
      <c r="J12" s="42"/>
      <c r="K12" s="46"/>
    </row>
    <row r="13" spans="1:11" ht="51" customHeight="1">
      <c r="A13" s="414" t="s">
        <v>379</v>
      </c>
      <c r="B13" s="415" t="s">
        <v>379</v>
      </c>
      <c r="C13" s="13">
        <v>10</v>
      </c>
      <c r="D13" s="14">
        <f t="shared" si="0"/>
        <v>40.950000000000003</v>
      </c>
      <c r="E13" s="30">
        <f t="shared" si="1"/>
        <v>4.0950000000000006</v>
      </c>
      <c r="F13" s="13">
        <v>1</v>
      </c>
      <c r="G13" s="14">
        <v>40.950000000000003</v>
      </c>
      <c r="H13" s="14">
        <v>3.6</v>
      </c>
      <c r="I13" s="42"/>
      <c r="J13" s="42" t="s">
        <v>960</v>
      </c>
      <c r="K13" s="46"/>
    </row>
    <row r="14" spans="1:11" ht="68.25">
      <c r="A14" s="414" t="s">
        <v>380</v>
      </c>
      <c r="B14" s="415" t="s">
        <v>380</v>
      </c>
      <c r="C14" s="13">
        <v>1</v>
      </c>
      <c r="D14" s="14">
        <f t="shared" si="0"/>
        <v>13.65</v>
      </c>
      <c r="E14" s="30">
        <f>IF(OR(C14="-",C14="",D14=""),"-",(D14/C14))</f>
        <v>13.65</v>
      </c>
      <c r="F14" s="13">
        <v>8</v>
      </c>
      <c r="G14" s="14">
        <v>109.2</v>
      </c>
      <c r="H14" s="14"/>
      <c r="I14" s="42"/>
      <c r="J14" s="42" t="s">
        <v>961</v>
      </c>
      <c r="K14" s="46"/>
    </row>
    <row r="15" spans="1:11" ht="18" customHeight="1">
      <c r="A15" s="414" t="s">
        <v>381</v>
      </c>
      <c r="B15" s="415" t="s">
        <v>381</v>
      </c>
      <c r="C15" s="13">
        <v>1</v>
      </c>
      <c r="D15" s="14">
        <f t="shared" si="0"/>
        <v>16.399999999999999</v>
      </c>
      <c r="E15" s="30">
        <f t="shared" si="1"/>
        <v>16.399999999999999</v>
      </c>
      <c r="F15" s="13">
        <v>2</v>
      </c>
      <c r="G15" s="14">
        <v>32.799999999999997</v>
      </c>
      <c r="H15" s="14"/>
      <c r="I15" s="42"/>
      <c r="J15" s="42"/>
      <c r="K15" s="46"/>
    </row>
    <row r="16" spans="1:11" ht="18" customHeight="1">
      <c r="A16" s="414" t="s">
        <v>382</v>
      </c>
      <c r="B16" s="415" t="s">
        <v>382</v>
      </c>
      <c r="C16" s="13">
        <v>1</v>
      </c>
      <c r="D16" s="14">
        <f t="shared" si="0"/>
        <v>20</v>
      </c>
      <c r="E16" s="30">
        <f t="shared" si="1"/>
        <v>20</v>
      </c>
      <c r="F16" s="13">
        <v>2</v>
      </c>
      <c r="G16" s="14">
        <v>40</v>
      </c>
      <c r="H16" s="14"/>
      <c r="I16" s="42"/>
      <c r="J16" s="42"/>
      <c r="K16" s="46"/>
    </row>
    <row r="17" spans="1:11" ht="29.25" customHeight="1">
      <c r="A17" s="414" t="s">
        <v>383</v>
      </c>
      <c r="B17" s="415" t="s">
        <v>383</v>
      </c>
      <c r="C17" s="13">
        <v>10</v>
      </c>
      <c r="D17" s="14">
        <f t="shared" si="0"/>
        <v>41</v>
      </c>
      <c r="E17" s="30">
        <f t="shared" si="1"/>
        <v>4.0999999999999996</v>
      </c>
      <c r="F17" s="13">
        <v>1</v>
      </c>
      <c r="G17" s="14">
        <v>41</v>
      </c>
      <c r="H17" s="14">
        <v>4</v>
      </c>
      <c r="I17" s="42"/>
      <c r="J17" s="42" t="s">
        <v>962</v>
      </c>
      <c r="K17" s="46"/>
    </row>
    <row r="18" spans="1:11" ht="49.5" customHeight="1">
      <c r="A18" s="414" t="s">
        <v>384</v>
      </c>
      <c r="B18" s="415" t="s">
        <v>384</v>
      </c>
      <c r="C18" s="13">
        <v>1</v>
      </c>
      <c r="D18" s="14">
        <f t="shared" si="0"/>
        <v>10.92</v>
      </c>
      <c r="E18" s="30">
        <f t="shared" si="1"/>
        <v>10.92</v>
      </c>
      <c r="F18" s="13">
        <v>10</v>
      </c>
      <c r="G18" s="14">
        <v>109.2</v>
      </c>
      <c r="H18" s="14"/>
      <c r="I18" s="42"/>
      <c r="J18" s="42" t="s">
        <v>963</v>
      </c>
      <c r="K18" s="46"/>
    </row>
    <row r="19" spans="1:11" ht="29.25">
      <c r="A19" s="414" t="s">
        <v>385</v>
      </c>
      <c r="B19" s="415" t="s">
        <v>385</v>
      </c>
      <c r="C19" s="13">
        <v>1</v>
      </c>
      <c r="D19" s="14">
        <f t="shared" si="0"/>
        <v>16.38</v>
      </c>
      <c r="E19" s="30">
        <f t="shared" si="1"/>
        <v>16.38</v>
      </c>
      <c r="F19" s="13">
        <v>4</v>
      </c>
      <c r="G19" s="14">
        <v>65.52</v>
      </c>
      <c r="H19" s="14"/>
      <c r="I19" s="42"/>
      <c r="J19" s="42" t="s">
        <v>964</v>
      </c>
      <c r="K19" s="46"/>
    </row>
    <row r="20" spans="1:11" ht="29.25">
      <c r="A20" s="414" t="s">
        <v>386</v>
      </c>
      <c r="B20" s="415" t="s">
        <v>386</v>
      </c>
      <c r="C20" s="13">
        <v>1</v>
      </c>
      <c r="D20" s="14">
        <f t="shared" si="0"/>
        <v>20.02</v>
      </c>
      <c r="E20" s="30">
        <f t="shared" si="1"/>
        <v>20.02</v>
      </c>
      <c r="F20" s="13">
        <v>1</v>
      </c>
      <c r="G20" s="14">
        <v>20.02</v>
      </c>
      <c r="H20" s="14"/>
      <c r="I20" s="42"/>
      <c r="J20" s="42" t="s">
        <v>964</v>
      </c>
      <c r="K20" s="46"/>
    </row>
    <row r="21" spans="1:11" ht="18" customHeight="1">
      <c r="A21" s="414" t="s">
        <v>387</v>
      </c>
      <c r="B21" s="415" t="s">
        <v>387</v>
      </c>
      <c r="C21" s="13">
        <v>4</v>
      </c>
      <c r="D21" s="14">
        <f t="shared" si="0"/>
        <v>29.12</v>
      </c>
      <c r="E21" s="30">
        <f t="shared" si="1"/>
        <v>7.28</v>
      </c>
      <c r="F21" s="13">
        <v>4</v>
      </c>
      <c r="G21" s="14">
        <v>116.48</v>
      </c>
      <c r="H21" s="14"/>
      <c r="I21" s="42"/>
      <c r="J21" s="42"/>
      <c r="K21" s="46"/>
    </row>
    <row r="22" spans="1:11" ht="35.25" customHeight="1">
      <c r="A22" s="414" t="s">
        <v>1118</v>
      </c>
      <c r="B22" s="415" t="s">
        <v>387</v>
      </c>
      <c r="C22" s="13"/>
      <c r="D22" s="14">
        <v>19.100000000000001</v>
      </c>
      <c r="E22" s="30" t="str">
        <f t="shared" si="1"/>
        <v>-</v>
      </c>
      <c r="F22" s="13">
        <v>3</v>
      </c>
      <c r="G22" s="14"/>
      <c r="H22" s="14"/>
      <c r="I22" s="42" t="s">
        <v>1107</v>
      </c>
      <c r="J22" s="42"/>
      <c r="K22" s="46"/>
    </row>
    <row r="23" spans="1:11" ht="35.25" customHeight="1">
      <c r="A23" s="414" t="s">
        <v>1119</v>
      </c>
      <c r="B23" s="415" t="s">
        <v>387</v>
      </c>
      <c r="C23" s="13"/>
      <c r="D23" s="14">
        <v>23.66</v>
      </c>
      <c r="E23" s="30" t="str">
        <f t="shared" ref="E23" si="2">IF(OR(C23="-",C23="",D23=""),"-",(D23/C23))</f>
        <v>-</v>
      </c>
      <c r="F23" s="13">
        <v>4</v>
      </c>
      <c r="G23" s="14"/>
      <c r="H23" s="14"/>
      <c r="I23" s="42" t="s">
        <v>898</v>
      </c>
      <c r="J23" s="42" t="s">
        <v>1120</v>
      </c>
      <c r="K23" s="46"/>
    </row>
    <row r="24" spans="1:11" ht="18" customHeight="1">
      <c r="A24" s="427" t="s">
        <v>506</v>
      </c>
      <c r="B24" s="428"/>
      <c r="C24" s="17" t="s">
        <v>506</v>
      </c>
      <c r="D24" s="18">
        <f>SUM(D8:D21)</f>
        <v>811.76999999999987</v>
      </c>
      <c r="E24" s="19" t="s">
        <v>506</v>
      </c>
      <c r="F24" s="20">
        <f>SUM(F8:F21)</f>
        <v>40</v>
      </c>
      <c r="G24" s="18">
        <f>SUM(G8:G21)</f>
        <v>1287.7</v>
      </c>
      <c r="H24" s="19" t="s">
        <v>506</v>
      </c>
      <c r="I24" s="40"/>
      <c r="J24" s="40"/>
      <c r="K24" s="47"/>
    </row>
    <row r="25" spans="1:11" ht="18" customHeight="1">
      <c r="A25" s="414"/>
      <c r="B25" s="415"/>
      <c r="C25" s="13"/>
      <c r="D25" s="14"/>
      <c r="E25" s="30"/>
      <c r="F25" s="13"/>
      <c r="G25" s="14"/>
      <c r="H25" s="14"/>
      <c r="I25" s="42"/>
      <c r="J25" s="42"/>
      <c r="K25" s="46"/>
    </row>
    <row r="26" spans="1:11" ht="18" customHeight="1">
      <c r="A26" s="414" t="s">
        <v>90</v>
      </c>
      <c r="B26" s="415"/>
      <c r="C26" s="13"/>
      <c r="D26" s="14"/>
      <c r="E26" s="30"/>
      <c r="F26" s="13"/>
      <c r="G26" s="14"/>
      <c r="H26" s="14"/>
      <c r="I26" s="42"/>
      <c r="J26" s="42"/>
      <c r="K26" s="46"/>
    </row>
    <row r="27" spans="1:11" ht="45.75" customHeight="1">
      <c r="A27" s="414" t="s">
        <v>388</v>
      </c>
      <c r="B27" s="415" t="s">
        <v>388</v>
      </c>
      <c r="C27" s="13"/>
      <c r="D27" s="14">
        <v>637</v>
      </c>
      <c r="E27" s="30" t="str">
        <f t="shared" si="1"/>
        <v>-</v>
      </c>
      <c r="F27" s="13">
        <v>0</v>
      </c>
      <c r="G27" s="14"/>
      <c r="H27" s="14"/>
      <c r="I27" s="42" t="s">
        <v>1107</v>
      </c>
      <c r="J27" s="42" t="s">
        <v>952</v>
      </c>
      <c r="K27" s="46" t="s">
        <v>953</v>
      </c>
    </row>
    <row r="28" spans="1:11" ht="40.5" customHeight="1">
      <c r="A28" s="414" t="s">
        <v>389</v>
      </c>
      <c r="B28" s="415" t="s">
        <v>389</v>
      </c>
      <c r="C28" s="13"/>
      <c r="D28" s="14">
        <v>182</v>
      </c>
      <c r="E28" s="30" t="str">
        <f t="shared" si="1"/>
        <v>-</v>
      </c>
      <c r="F28" s="13">
        <v>0</v>
      </c>
      <c r="G28" s="14"/>
      <c r="H28" s="14"/>
      <c r="I28" s="42" t="s">
        <v>1107</v>
      </c>
      <c r="J28" s="42" t="s">
        <v>954</v>
      </c>
      <c r="K28" s="46" t="s">
        <v>953</v>
      </c>
    </row>
    <row r="29" spans="1:11" ht="27.75" customHeight="1">
      <c r="A29" s="414" t="s">
        <v>390</v>
      </c>
      <c r="B29" s="415" t="s">
        <v>390</v>
      </c>
      <c r="C29" s="13"/>
      <c r="D29" s="14">
        <f t="shared" si="0"/>
        <v>266.60000000000002</v>
      </c>
      <c r="E29" s="30" t="str">
        <f t="shared" si="1"/>
        <v>-</v>
      </c>
      <c r="F29" s="13">
        <v>1</v>
      </c>
      <c r="G29" s="14">
        <v>266.60000000000002</v>
      </c>
      <c r="H29" s="14"/>
      <c r="I29" s="42" t="s">
        <v>1121</v>
      </c>
      <c r="J29" s="42" t="s">
        <v>955</v>
      </c>
      <c r="K29" s="46"/>
    </row>
    <row r="30" spans="1:11" ht="79.5" customHeight="1">
      <c r="A30" s="414" t="s">
        <v>1148</v>
      </c>
      <c r="B30" s="415" t="s">
        <v>387</v>
      </c>
      <c r="C30" s="13"/>
      <c r="D30" s="14">
        <v>12</v>
      </c>
      <c r="E30" s="30" t="str">
        <f t="shared" ref="E30" si="3">IF(OR(C30="-",C30="",D30=""),"-",(D30/C30))</f>
        <v>-</v>
      </c>
      <c r="F30" s="13">
        <v>17</v>
      </c>
      <c r="G30" s="14"/>
      <c r="H30" s="14"/>
      <c r="I30" s="42" t="s">
        <v>1150</v>
      </c>
      <c r="J30" s="42" t="s">
        <v>1149</v>
      </c>
      <c r="K30" s="46"/>
    </row>
    <row r="31" spans="1:11" ht="18" customHeight="1">
      <c r="A31" s="408" t="s">
        <v>506</v>
      </c>
      <c r="B31" s="409"/>
      <c r="C31" s="21" t="s">
        <v>506</v>
      </c>
      <c r="D31" s="22">
        <f>SUM(D27:D29)</f>
        <v>1085.5999999999999</v>
      </c>
      <c r="E31" s="23" t="s">
        <v>506</v>
      </c>
      <c r="F31" s="24">
        <f>SUM(F27:F29)</f>
        <v>1</v>
      </c>
      <c r="G31" s="22">
        <f>SUM(G27:G30)</f>
        <v>266.60000000000002</v>
      </c>
      <c r="H31" s="23" t="s">
        <v>506</v>
      </c>
      <c r="I31" s="43"/>
      <c r="J31" s="43"/>
      <c r="K31" s="48"/>
    </row>
    <row r="99" ht="42" customHeight="1"/>
  </sheetData>
  <mergeCells count="28">
    <mergeCell ref="A29:B29"/>
    <mergeCell ref="A31:B31"/>
    <mergeCell ref="A28:B28"/>
    <mergeCell ref="A26:B26"/>
    <mergeCell ref="A15:B15"/>
    <mergeCell ref="A16:B16"/>
    <mergeCell ref="A17:B17"/>
    <mergeCell ref="A18:B18"/>
    <mergeCell ref="A19:B19"/>
    <mergeCell ref="A23:B23"/>
    <mergeCell ref="A22:B22"/>
    <mergeCell ref="A30:B30"/>
    <mergeCell ref="D1:D5"/>
    <mergeCell ref="A27:B27"/>
    <mergeCell ref="A8:B8"/>
    <mergeCell ref="A14:B14"/>
    <mergeCell ref="A1:A5"/>
    <mergeCell ref="A7:B7"/>
    <mergeCell ref="A9:B9"/>
    <mergeCell ref="A10:B10"/>
    <mergeCell ref="A11:B11"/>
    <mergeCell ref="A12:B12"/>
    <mergeCell ref="A13:B13"/>
    <mergeCell ref="B1:C5"/>
    <mergeCell ref="A20:B20"/>
    <mergeCell ref="A21:B21"/>
    <mergeCell ref="A24:B24"/>
    <mergeCell ref="A25:B2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5" zoomScale="115" zoomScaleNormal="130" zoomScaleSheetLayoutView="85" zoomScalePageLayoutView="115" workbookViewId="0">
      <selection activeCell="G11" sqref="G11"/>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391</v>
      </c>
      <c r="C1" s="421"/>
      <c r="D1" s="426" t="s">
        <v>16</v>
      </c>
      <c r="E1" s="1" t="s">
        <v>1</v>
      </c>
      <c r="F1" s="1">
        <v>59</v>
      </c>
      <c r="G1" s="1" t="s">
        <v>6</v>
      </c>
      <c r="H1" s="1">
        <v>5</v>
      </c>
      <c r="I1" s="36"/>
      <c r="J1" s="36"/>
      <c r="K1" s="3"/>
    </row>
    <row r="2" spans="1:11" ht="9.9499999999999993" customHeight="1">
      <c r="A2" s="411"/>
      <c r="B2" s="422"/>
      <c r="C2" s="423"/>
      <c r="D2" s="412"/>
      <c r="E2" s="97" t="s">
        <v>1051</v>
      </c>
      <c r="F2" s="97">
        <v>16</v>
      </c>
      <c r="G2" s="97" t="s">
        <v>1052</v>
      </c>
      <c r="H2" s="97">
        <v>7</v>
      </c>
      <c r="I2" s="37"/>
      <c r="J2" s="37"/>
      <c r="K2" s="7"/>
    </row>
    <row r="3" spans="1:11" ht="9.9499999999999993" customHeight="1">
      <c r="A3" s="412"/>
      <c r="B3" s="422"/>
      <c r="C3" s="423"/>
      <c r="D3" s="412"/>
      <c r="E3" s="5" t="s">
        <v>3</v>
      </c>
      <c r="F3" s="5">
        <v>3</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78</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18" customHeight="1">
      <c r="A8" s="416" t="s">
        <v>392</v>
      </c>
      <c r="B8" s="417" t="s">
        <v>392</v>
      </c>
      <c r="C8" s="11">
        <v>20</v>
      </c>
      <c r="D8" s="12">
        <f>IF(OR(F8="",F8=0),"",(G8/F8))</f>
        <v>31.85</v>
      </c>
      <c r="E8" s="29">
        <f>IF(OR(C8="-",C8="",D8=""),"-",(D8/C8))</f>
        <v>1.5925</v>
      </c>
      <c r="F8" s="11">
        <v>5</v>
      </c>
      <c r="G8" s="12">
        <v>159.25</v>
      </c>
      <c r="H8" s="12"/>
      <c r="I8" s="39"/>
      <c r="J8" s="39" t="s">
        <v>965</v>
      </c>
      <c r="K8" s="45"/>
    </row>
    <row r="9" spans="1:11" ht="18" customHeight="1">
      <c r="A9" s="414" t="s">
        <v>370</v>
      </c>
      <c r="B9" s="415" t="s">
        <v>370</v>
      </c>
      <c r="C9" s="13"/>
      <c r="D9" s="14">
        <f>IF(OR(F9="",F9=0),"",(G9/F9))</f>
        <v>10.92</v>
      </c>
      <c r="E9" s="30" t="str">
        <f>IF(OR(C9="-",C9="",D9=""),"-",(D9/C9))</f>
        <v>-</v>
      </c>
      <c r="F9" s="13">
        <v>12</v>
      </c>
      <c r="G9" s="14">
        <v>131.04</v>
      </c>
      <c r="H9" s="14"/>
      <c r="I9" s="42"/>
      <c r="J9" s="42" t="s">
        <v>966</v>
      </c>
      <c r="K9" s="46"/>
    </row>
    <row r="10" spans="1:11" ht="18" customHeight="1">
      <c r="A10" s="414" t="s">
        <v>1192</v>
      </c>
      <c r="B10" s="415" t="s">
        <v>370</v>
      </c>
      <c r="C10" s="13"/>
      <c r="D10" s="14">
        <f t="shared" ref="D10:D22" si="0">IF(OR(F10="",F10=0),"",(G10/F10))</f>
        <v>18.333333333333332</v>
      </c>
      <c r="E10" s="30" t="str">
        <f t="shared" ref="E10:E22" si="1">IF(OR(C10="-",C10="",D10=""),"-",(D10/C10))</f>
        <v>-</v>
      </c>
      <c r="F10" s="13">
        <v>3</v>
      </c>
      <c r="G10" s="14">
        <v>55</v>
      </c>
      <c r="H10" s="14"/>
      <c r="I10" s="42"/>
      <c r="J10" s="42"/>
      <c r="K10" s="46"/>
    </row>
    <row r="11" spans="1:11" ht="18" customHeight="1">
      <c r="A11" s="414" t="s">
        <v>393</v>
      </c>
      <c r="B11" s="415" t="s">
        <v>393</v>
      </c>
      <c r="C11" s="13">
        <v>6</v>
      </c>
      <c r="D11" s="14">
        <f t="shared" si="0"/>
        <v>31.395</v>
      </c>
      <c r="E11" s="30">
        <f t="shared" si="1"/>
        <v>5.2324999999999999</v>
      </c>
      <c r="F11" s="13">
        <v>3</v>
      </c>
      <c r="G11" s="14">
        <v>94.185000000000002</v>
      </c>
      <c r="H11" s="14"/>
      <c r="I11" s="42"/>
      <c r="J11" s="42"/>
      <c r="K11" s="46"/>
    </row>
    <row r="12" spans="1:11" ht="18" customHeight="1">
      <c r="A12" s="427" t="s">
        <v>506</v>
      </c>
      <c r="B12" s="428"/>
      <c r="C12" s="17">
        <v>6</v>
      </c>
      <c r="D12" s="18">
        <f>SUM(D8:D11)</f>
        <v>92.498333333333335</v>
      </c>
      <c r="E12" s="19" t="s">
        <v>506</v>
      </c>
      <c r="F12" s="20">
        <f>SUM(F8:F11)</f>
        <v>23</v>
      </c>
      <c r="G12" s="18">
        <f>SUM(G8:G11)</f>
        <v>439.47499999999997</v>
      </c>
      <c r="H12" s="19" t="s">
        <v>506</v>
      </c>
      <c r="I12" s="40"/>
      <c r="J12" s="40"/>
      <c r="K12" s="47"/>
    </row>
    <row r="13" spans="1:11" ht="18" customHeight="1">
      <c r="A13" s="414"/>
      <c r="B13" s="415"/>
      <c r="C13" s="13"/>
      <c r="D13" s="14"/>
      <c r="E13" s="14"/>
      <c r="F13" s="13"/>
      <c r="G13" s="14"/>
      <c r="H13" s="14"/>
      <c r="I13" s="42"/>
      <c r="J13" s="42"/>
      <c r="K13" s="46"/>
    </row>
    <row r="14" spans="1:11" ht="18" customHeight="1">
      <c r="A14" s="414" t="s">
        <v>90</v>
      </c>
      <c r="B14" s="415"/>
      <c r="C14" s="13"/>
      <c r="D14" s="14"/>
      <c r="E14" s="14" t="str">
        <f>IF(OR(C14="-",C14="",D14=""),"-",(D14/C14))</f>
        <v>-</v>
      </c>
      <c r="F14" s="13"/>
      <c r="G14" s="14">
        <v>36.4</v>
      </c>
      <c r="H14" s="14"/>
      <c r="I14" s="42"/>
      <c r="J14" s="42"/>
      <c r="K14" s="46"/>
    </row>
    <row r="15" spans="1:11" ht="32.85" customHeight="1">
      <c r="A15" s="414" t="s">
        <v>366</v>
      </c>
      <c r="B15" s="415" t="s">
        <v>366</v>
      </c>
      <c r="C15" s="13"/>
      <c r="D15" s="14">
        <f t="shared" si="0"/>
        <v>91</v>
      </c>
      <c r="E15" s="14" t="str">
        <f t="shared" si="1"/>
        <v>-</v>
      </c>
      <c r="F15" s="13">
        <v>1</v>
      </c>
      <c r="G15" s="14">
        <v>91</v>
      </c>
      <c r="H15" s="14"/>
      <c r="I15" s="116" t="s">
        <v>1116</v>
      </c>
      <c r="J15" s="42" t="s">
        <v>1146</v>
      </c>
      <c r="K15" s="46"/>
    </row>
    <row r="16" spans="1:11" ht="32.85" customHeight="1">
      <c r="A16" s="414" t="s">
        <v>367</v>
      </c>
      <c r="B16" s="415" t="s">
        <v>367</v>
      </c>
      <c r="C16" s="13"/>
      <c r="D16" s="14">
        <f t="shared" si="0"/>
        <v>273</v>
      </c>
      <c r="E16" s="14" t="str">
        <f t="shared" si="1"/>
        <v>-</v>
      </c>
      <c r="F16" s="13">
        <v>1</v>
      </c>
      <c r="G16" s="14">
        <v>273</v>
      </c>
      <c r="H16" s="14"/>
      <c r="I16" s="116" t="s">
        <v>1082</v>
      </c>
      <c r="J16" s="42" t="s">
        <v>1146</v>
      </c>
      <c r="K16" s="46"/>
    </row>
    <row r="17" spans="1:11" ht="32.85" customHeight="1">
      <c r="A17" s="414" t="s">
        <v>358</v>
      </c>
      <c r="B17" s="415" t="s">
        <v>358</v>
      </c>
      <c r="C17" s="13"/>
      <c r="D17" s="14">
        <f t="shared" si="0"/>
        <v>455</v>
      </c>
      <c r="E17" s="14" t="str">
        <f t="shared" si="1"/>
        <v>-</v>
      </c>
      <c r="F17" s="13">
        <v>1</v>
      </c>
      <c r="G17" s="14">
        <v>455</v>
      </c>
      <c r="H17" s="14"/>
      <c r="I17" s="116" t="s">
        <v>1082</v>
      </c>
      <c r="J17" s="42" t="s">
        <v>1146</v>
      </c>
      <c r="K17" s="46"/>
    </row>
    <row r="18" spans="1:11" ht="32.85" customHeight="1">
      <c r="A18" s="414" t="s">
        <v>394</v>
      </c>
      <c r="B18" s="415" t="s">
        <v>394</v>
      </c>
      <c r="C18" s="13"/>
      <c r="D18" s="14">
        <f t="shared" si="0"/>
        <v>19.099999999999998</v>
      </c>
      <c r="E18" s="14" t="str">
        <f t="shared" si="1"/>
        <v>-</v>
      </c>
      <c r="F18" s="13">
        <v>3</v>
      </c>
      <c r="G18" s="14">
        <v>57.3</v>
      </c>
      <c r="H18" s="14"/>
      <c r="I18" s="116" t="s">
        <v>1082</v>
      </c>
      <c r="J18" s="42"/>
      <c r="K18" s="46"/>
    </row>
    <row r="19" spans="1:11" ht="32.85" customHeight="1">
      <c r="A19" s="414" t="s">
        <v>333</v>
      </c>
      <c r="B19" s="415" t="s">
        <v>333</v>
      </c>
      <c r="C19" s="13"/>
      <c r="D19" s="14">
        <f t="shared" si="0"/>
        <v>22.8</v>
      </c>
      <c r="E19" s="14" t="str">
        <f t="shared" si="1"/>
        <v>-</v>
      </c>
      <c r="F19" s="13">
        <v>1</v>
      </c>
      <c r="G19" s="14">
        <v>22.8</v>
      </c>
      <c r="H19" s="14"/>
      <c r="I19" s="116" t="s">
        <v>1082</v>
      </c>
      <c r="J19" s="42"/>
      <c r="K19" s="46"/>
    </row>
    <row r="20" spans="1:11" ht="32.85" customHeight="1">
      <c r="A20" s="414" t="s">
        <v>352</v>
      </c>
      <c r="B20" s="415" t="s">
        <v>352</v>
      </c>
      <c r="C20" s="13"/>
      <c r="D20" s="14">
        <f t="shared" si="0"/>
        <v>200.2</v>
      </c>
      <c r="E20" s="14" t="str">
        <f t="shared" si="1"/>
        <v>-</v>
      </c>
      <c r="F20" s="13">
        <v>1</v>
      </c>
      <c r="G20" s="14">
        <v>200.2</v>
      </c>
      <c r="H20" s="14"/>
      <c r="I20" s="116" t="s">
        <v>1082</v>
      </c>
      <c r="J20" s="42" t="s">
        <v>1147</v>
      </c>
      <c r="K20" s="46"/>
    </row>
    <row r="21" spans="1:11" ht="32.85" customHeight="1">
      <c r="A21" s="414" t="s">
        <v>395</v>
      </c>
      <c r="B21" s="415" t="s">
        <v>395</v>
      </c>
      <c r="C21" s="13"/>
      <c r="D21" s="14">
        <f t="shared" si="0"/>
        <v>100.10000000000001</v>
      </c>
      <c r="E21" s="14" t="str">
        <f t="shared" si="1"/>
        <v>-</v>
      </c>
      <c r="F21" s="13">
        <v>3</v>
      </c>
      <c r="G21" s="14">
        <v>300.3</v>
      </c>
      <c r="H21" s="14"/>
      <c r="I21" s="116" t="s">
        <v>1082</v>
      </c>
      <c r="J21" s="42" t="s">
        <v>1147</v>
      </c>
      <c r="K21" s="46"/>
    </row>
    <row r="22" spans="1:11" ht="32.85" customHeight="1">
      <c r="A22" s="414" t="s">
        <v>1145</v>
      </c>
      <c r="B22" s="415" t="s">
        <v>396</v>
      </c>
      <c r="C22" s="13"/>
      <c r="D22" s="14">
        <f t="shared" si="0"/>
        <v>36.4</v>
      </c>
      <c r="E22" s="14" t="str">
        <f t="shared" si="1"/>
        <v>-</v>
      </c>
      <c r="F22" s="13">
        <v>4</v>
      </c>
      <c r="G22" s="14">
        <v>145.6</v>
      </c>
      <c r="H22" s="14"/>
      <c r="I22" s="116" t="s">
        <v>1082</v>
      </c>
      <c r="J22" s="42" t="s">
        <v>1147</v>
      </c>
      <c r="K22" s="46"/>
    </row>
    <row r="23" spans="1:11" ht="32.85" customHeight="1">
      <c r="A23" s="414" t="s">
        <v>1123</v>
      </c>
      <c r="B23" s="415" t="s">
        <v>395</v>
      </c>
      <c r="C23" s="13"/>
      <c r="D23" s="14">
        <f t="shared" ref="D23:D24" si="2">IF(OR(F23="",F23=0),"",(G23/F23))</f>
        <v>34.5</v>
      </c>
      <c r="E23" s="14" t="str">
        <f t="shared" ref="E23:E24" si="3">IF(OR(C23="-",C23="",D23=""),"-",(D23/C23))</f>
        <v>-</v>
      </c>
      <c r="F23" s="13">
        <v>1</v>
      </c>
      <c r="G23" s="14">
        <v>34.5</v>
      </c>
      <c r="H23" s="14"/>
      <c r="I23" s="116" t="s">
        <v>1125</v>
      </c>
      <c r="J23" s="42"/>
      <c r="K23" s="46"/>
    </row>
    <row r="24" spans="1:11" ht="32.85" customHeight="1">
      <c r="A24" s="414" t="s">
        <v>1124</v>
      </c>
      <c r="B24" s="415" t="s">
        <v>396</v>
      </c>
      <c r="C24" s="13"/>
      <c r="D24" s="14">
        <f t="shared" si="2"/>
        <v>150</v>
      </c>
      <c r="E24" s="14" t="str">
        <f t="shared" si="3"/>
        <v>-</v>
      </c>
      <c r="F24" s="13">
        <v>1</v>
      </c>
      <c r="G24" s="14">
        <v>150</v>
      </c>
      <c r="H24" s="14"/>
      <c r="I24" s="116" t="s">
        <v>1082</v>
      </c>
      <c r="J24" s="42"/>
      <c r="K24" s="46"/>
    </row>
    <row r="25" spans="1:11" ht="18" customHeight="1">
      <c r="A25" s="408" t="s">
        <v>506</v>
      </c>
      <c r="B25" s="409"/>
      <c r="C25" s="21" t="s">
        <v>506</v>
      </c>
      <c r="D25" s="22">
        <f>SUM(D15:D22)</f>
        <v>1197.5999999999999</v>
      </c>
      <c r="E25" s="23" t="s">
        <v>506</v>
      </c>
      <c r="F25" s="24">
        <f>SUM(F15:F22)</f>
        <v>15</v>
      </c>
      <c r="G25" s="22">
        <f>SUM(G15:G22)</f>
        <v>1545.1999999999998</v>
      </c>
      <c r="H25" s="23" t="s">
        <v>506</v>
      </c>
      <c r="I25" s="43"/>
      <c r="J25" s="43"/>
      <c r="K25" s="48"/>
    </row>
    <row r="99" ht="42" customHeight="1"/>
  </sheetData>
  <mergeCells count="22">
    <mergeCell ref="A25:B25"/>
    <mergeCell ref="A15:B15"/>
    <mergeCell ref="A16:B16"/>
    <mergeCell ref="A17:B17"/>
    <mergeCell ref="A18:B18"/>
    <mergeCell ref="A19:B19"/>
    <mergeCell ref="A24:B24"/>
    <mergeCell ref="A23:B23"/>
    <mergeCell ref="A20:B20"/>
    <mergeCell ref="A21:B21"/>
    <mergeCell ref="A22:B22"/>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2" zoomScale="130" zoomScaleNormal="100" zoomScaleSheetLayoutView="125" zoomScalePageLayoutView="130" workbookViewId="0">
      <selection activeCell="U18" sqref="U18"/>
    </sheetView>
  </sheetViews>
  <sheetFormatPr defaultColWidth="7.75" defaultRowHeight="18" customHeight="1"/>
  <cols>
    <col min="1" max="8" width="6.625" style="4" customWidth="1"/>
    <col min="9" max="11" width="15.875" style="4" customWidth="1"/>
    <col min="12" max="16384" width="7.75" style="4"/>
  </cols>
  <sheetData>
    <row r="1" spans="1:11" ht="9.9499999999999993" customHeight="1">
      <c r="A1" s="410" t="s">
        <v>0</v>
      </c>
      <c r="B1" s="420" t="s">
        <v>15</v>
      </c>
      <c r="C1" s="421"/>
      <c r="D1" s="426" t="s">
        <v>16</v>
      </c>
      <c r="E1" s="1" t="s">
        <v>1</v>
      </c>
      <c r="F1" s="1">
        <v>114</v>
      </c>
      <c r="G1" s="1" t="s">
        <v>6</v>
      </c>
      <c r="H1" s="1">
        <v>8</v>
      </c>
      <c r="I1" s="31"/>
      <c r="J1" s="36"/>
      <c r="K1" s="51"/>
    </row>
    <row r="2" spans="1:11" ht="9.9499999999999993" customHeight="1">
      <c r="A2" s="411"/>
      <c r="B2" s="422"/>
      <c r="C2" s="423"/>
      <c r="D2" s="412"/>
      <c r="E2" s="97" t="s">
        <v>1053</v>
      </c>
      <c r="F2" s="97">
        <v>20</v>
      </c>
      <c r="G2" s="97" t="s">
        <v>1054</v>
      </c>
      <c r="H2" s="97">
        <v>4</v>
      </c>
      <c r="I2" s="32"/>
      <c r="J2" s="37"/>
      <c r="K2" s="52"/>
    </row>
    <row r="3" spans="1:11" ht="9.9499999999999993" customHeight="1">
      <c r="A3" s="412"/>
      <c r="B3" s="422"/>
      <c r="C3" s="423"/>
      <c r="D3" s="412"/>
      <c r="E3" s="5" t="s">
        <v>3</v>
      </c>
      <c r="F3" s="5">
        <v>5</v>
      </c>
      <c r="G3" s="5" t="s">
        <v>8</v>
      </c>
      <c r="H3" s="5"/>
      <c r="I3" s="32"/>
      <c r="J3" s="37"/>
      <c r="K3" s="52"/>
    </row>
    <row r="4" spans="1:11" ht="9.9499999999999993" customHeight="1">
      <c r="A4" s="412"/>
      <c r="B4" s="422"/>
      <c r="C4" s="423"/>
      <c r="D4" s="412"/>
      <c r="E4" s="5" t="s">
        <v>4</v>
      </c>
      <c r="F4" s="5">
        <v>2</v>
      </c>
      <c r="G4" s="5"/>
      <c r="H4" s="5"/>
      <c r="I4" s="32"/>
      <c r="J4" s="37"/>
      <c r="K4" s="52"/>
    </row>
    <row r="5" spans="1:11" ht="9.9499999999999993" customHeight="1">
      <c r="A5" s="413"/>
      <c r="B5" s="424"/>
      <c r="C5" s="425"/>
      <c r="D5" s="413"/>
      <c r="E5" s="8" t="s">
        <v>5</v>
      </c>
      <c r="F5" s="8">
        <f>SUM(F1:F4)</f>
        <v>141</v>
      </c>
      <c r="G5" s="8"/>
      <c r="H5" s="8"/>
      <c r="I5" s="33"/>
      <c r="J5" s="38"/>
      <c r="K5" s="53"/>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10" t="s">
        <v>540</v>
      </c>
      <c r="J7" s="49" t="s">
        <v>516</v>
      </c>
      <c r="K7" s="50" t="s">
        <v>521</v>
      </c>
    </row>
    <row r="8" spans="1:11" ht="29.25">
      <c r="A8" s="416" t="s">
        <v>19</v>
      </c>
      <c r="B8" s="417" t="s">
        <v>19</v>
      </c>
      <c r="C8" s="11">
        <v>31</v>
      </c>
      <c r="D8" s="12">
        <f>IF(OR(F8="",F8=0),"",(G8/F8))</f>
        <v>142.19999999999999</v>
      </c>
      <c r="E8" s="12">
        <f>IF(OR(C8="-",C8=""),"-",(D8/C8))</f>
        <v>4.5870967741935482</v>
      </c>
      <c r="F8" s="11">
        <v>1</v>
      </c>
      <c r="G8" s="12">
        <v>142.19999999999999</v>
      </c>
      <c r="H8" s="12">
        <v>3</v>
      </c>
      <c r="I8" s="58"/>
      <c r="J8" s="39" t="s">
        <v>519</v>
      </c>
      <c r="K8" s="45" t="s">
        <v>518</v>
      </c>
    </row>
    <row r="9" spans="1:11" ht="29.25">
      <c r="A9" s="414" t="s">
        <v>20</v>
      </c>
      <c r="B9" s="415" t="s">
        <v>20</v>
      </c>
      <c r="C9" s="13">
        <v>28</v>
      </c>
      <c r="D9" s="14">
        <f>IF(OR(F9="",F9=0),"",(G9/F9))</f>
        <v>142.19999999999999</v>
      </c>
      <c r="E9" s="14">
        <f t="shared" ref="E9:E22" si="0">IF(OR(C9="-",C9=""),"-",(D9/C9))</f>
        <v>5.0785714285714283</v>
      </c>
      <c r="F9" s="13">
        <v>1</v>
      </c>
      <c r="G9" s="14">
        <v>142.19999999999999</v>
      </c>
      <c r="H9" s="14">
        <v>3</v>
      </c>
      <c r="I9" s="57"/>
      <c r="J9" s="42" t="s">
        <v>520</v>
      </c>
      <c r="K9" s="46" t="s">
        <v>518</v>
      </c>
    </row>
    <row r="10" spans="1:11" ht="29.25">
      <c r="A10" s="414" t="s">
        <v>1159</v>
      </c>
      <c r="B10" s="415" t="s">
        <v>21</v>
      </c>
      <c r="C10" s="13">
        <v>10</v>
      </c>
      <c r="D10" s="14">
        <f t="shared" ref="D10:D27" si="1">IF(OR(F10="",F10=0),"",(G10/F10))</f>
        <v>59.2</v>
      </c>
      <c r="E10" s="14">
        <f t="shared" si="0"/>
        <v>5.92</v>
      </c>
      <c r="F10" s="13">
        <v>1</v>
      </c>
      <c r="G10" s="14">
        <v>59.2</v>
      </c>
      <c r="H10" s="14">
        <v>3</v>
      </c>
      <c r="I10" s="57"/>
      <c r="J10" s="42" t="s">
        <v>520</v>
      </c>
      <c r="K10" s="46" t="s">
        <v>518</v>
      </c>
    </row>
    <row r="11" spans="1:11" ht="29.25">
      <c r="A11" s="414" t="s">
        <v>22</v>
      </c>
      <c r="B11" s="415" t="s">
        <v>22</v>
      </c>
      <c r="C11" s="13">
        <v>6</v>
      </c>
      <c r="D11" s="14">
        <f t="shared" si="1"/>
        <v>100.7</v>
      </c>
      <c r="E11" s="14">
        <f t="shared" si="0"/>
        <v>16.783333333333335</v>
      </c>
      <c r="F11" s="13">
        <v>1</v>
      </c>
      <c r="G11" s="14">
        <v>100.7</v>
      </c>
      <c r="H11" s="14">
        <v>3</v>
      </c>
      <c r="I11" s="57"/>
      <c r="J11" s="42" t="s">
        <v>523</v>
      </c>
      <c r="K11" s="46" t="s">
        <v>518</v>
      </c>
    </row>
    <row r="12" spans="1:11" ht="29.25">
      <c r="A12" s="414" t="s">
        <v>23</v>
      </c>
      <c r="B12" s="415" t="s">
        <v>23</v>
      </c>
      <c r="C12" s="13">
        <v>6</v>
      </c>
      <c r="D12" s="14">
        <f t="shared" si="1"/>
        <v>100.7</v>
      </c>
      <c r="E12" s="14">
        <f t="shared" si="0"/>
        <v>16.783333333333335</v>
      </c>
      <c r="F12" s="13">
        <v>1</v>
      </c>
      <c r="G12" s="14">
        <v>100.7</v>
      </c>
      <c r="H12" s="14">
        <v>3</v>
      </c>
      <c r="I12" s="57"/>
      <c r="J12" s="42" t="s">
        <v>522</v>
      </c>
      <c r="K12" s="46" t="s">
        <v>517</v>
      </c>
    </row>
    <row r="13" spans="1:11" ht="29.25">
      <c r="A13" s="414" t="s">
        <v>24</v>
      </c>
      <c r="B13" s="415" t="s">
        <v>24</v>
      </c>
      <c r="C13" s="13">
        <v>10</v>
      </c>
      <c r="D13" s="14">
        <f t="shared" si="1"/>
        <v>100.7</v>
      </c>
      <c r="E13" s="14">
        <f t="shared" si="0"/>
        <v>10.07</v>
      </c>
      <c r="F13" s="13">
        <v>1</v>
      </c>
      <c r="G13" s="14">
        <v>100.7</v>
      </c>
      <c r="H13" s="14">
        <v>3</v>
      </c>
      <c r="I13" s="57"/>
      <c r="J13" s="42" t="s">
        <v>524</v>
      </c>
      <c r="K13" s="46" t="s">
        <v>517</v>
      </c>
    </row>
    <row r="14" spans="1:11" ht="29.25">
      <c r="A14" s="414" t="s">
        <v>25</v>
      </c>
      <c r="B14" s="415" t="s">
        <v>25</v>
      </c>
      <c r="C14" s="13">
        <v>10</v>
      </c>
      <c r="D14" s="14">
        <f t="shared" si="1"/>
        <v>100.7</v>
      </c>
      <c r="E14" s="14">
        <f>IF(OR(C14="-",C14="",D14=""),"-",(D14/C14))</f>
        <v>10.07</v>
      </c>
      <c r="F14" s="13">
        <v>1</v>
      </c>
      <c r="G14" s="14">
        <v>100.7</v>
      </c>
      <c r="H14" s="14">
        <v>3</v>
      </c>
      <c r="I14" s="57"/>
      <c r="J14" s="42" t="s">
        <v>525</v>
      </c>
      <c r="K14" s="46" t="s">
        <v>517</v>
      </c>
    </row>
    <row r="15" spans="1:11" ht="29.25">
      <c r="A15" s="414" t="s">
        <v>26</v>
      </c>
      <c r="B15" s="415" t="s">
        <v>26</v>
      </c>
      <c r="C15" s="13">
        <v>10</v>
      </c>
      <c r="D15" s="14">
        <f t="shared" si="1"/>
        <v>100.7</v>
      </c>
      <c r="E15" s="14">
        <f t="shared" si="0"/>
        <v>10.07</v>
      </c>
      <c r="F15" s="13">
        <v>1</v>
      </c>
      <c r="G15" s="14">
        <v>100.7</v>
      </c>
      <c r="H15" s="14">
        <v>3</v>
      </c>
      <c r="I15" s="57"/>
      <c r="J15" s="42" t="s">
        <v>525</v>
      </c>
      <c r="K15" s="46" t="s">
        <v>517</v>
      </c>
    </row>
    <row r="16" spans="1:11" ht="29.25">
      <c r="A16" s="414" t="s">
        <v>27</v>
      </c>
      <c r="B16" s="415" t="s">
        <v>27</v>
      </c>
      <c r="C16" s="13">
        <v>10</v>
      </c>
      <c r="D16" s="14">
        <f t="shared" si="1"/>
        <v>100.7</v>
      </c>
      <c r="E16" s="14">
        <f t="shared" si="0"/>
        <v>10.07</v>
      </c>
      <c r="F16" s="13">
        <v>1</v>
      </c>
      <c r="G16" s="14">
        <v>100.7</v>
      </c>
      <c r="H16" s="14">
        <v>3</v>
      </c>
      <c r="I16" s="57"/>
      <c r="J16" s="42" t="s">
        <v>525</v>
      </c>
      <c r="K16" s="46" t="s">
        <v>517</v>
      </c>
    </row>
    <row r="17" spans="1:11" ht="29.25">
      <c r="A17" s="414" t="s">
        <v>28</v>
      </c>
      <c r="B17" s="415" t="s">
        <v>28</v>
      </c>
      <c r="C17" s="13">
        <v>10</v>
      </c>
      <c r="D17" s="14">
        <f t="shared" si="1"/>
        <v>100.7</v>
      </c>
      <c r="E17" s="14">
        <f t="shared" si="0"/>
        <v>10.07</v>
      </c>
      <c r="F17" s="13">
        <v>1</v>
      </c>
      <c r="G17" s="14">
        <v>100.7</v>
      </c>
      <c r="H17" s="14">
        <v>3</v>
      </c>
      <c r="I17" s="57"/>
      <c r="J17" s="42" t="s">
        <v>525</v>
      </c>
      <c r="K17" s="46" t="s">
        <v>517</v>
      </c>
    </row>
    <row r="18" spans="1:11" ht="29.25">
      <c r="A18" s="414" t="s">
        <v>29</v>
      </c>
      <c r="B18" s="415" t="s">
        <v>29</v>
      </c>
      <c r="C18" s="13">
        <v>10</v>
      </c>
      <c r="D18" s="14">
        <f t="shared" si="1"/>
        <v>121.5</v>
      </c>
      <c r="E18" s="14">
        <f t="shared" si="0"/>
        <v>12.15</v>
      </c>
      <c r="F18" s="13">
        <v>1</v>
      </c>
      <c r="G18" s="14">
        <v>121.5</v>
      </c>
      <c r="H18" s="14">
        <v>3</v>
      </c>
      <c r="I18" s="57"/>
      <c r="J18" s="42" t="s">
        <v>526</v>
      </c>
      <c r="K18" s="46" t="s">
        <v>517</v>
      </c>
    </row>
    <row r="19" spans="1:11" ht="29.25">
      <c r="A19" s="414" t="s">
        <v>30</v>
      </c>
      <c r="B19" s="415" t="s">
        <v>30</v>
      </c>
      <c r="C19" s="13">
        <v>10</v>
      </c>
      <c r="D19" s="14">
        <f t="shared" si="1"/>
        <v>121.5</v>
      </c>
      <c r="E19" s="14">
        <f t="shared" si="0"/>
        <v>12.15</v>
      </c>
      <c r="F19" s="13">
        <v>1</v>
      </c>
      <c r="G19" s="14">
        <v>121.5</v>
      </c>
      <c r="H19" s="14">
        <v>3</v>
      </c>
      <c r="I19" s="57"/>
      <c r="J19" s="42" t="s">
        <v>526</v>
      </c>
      <c r="K19" s="46" t="s">
        <v>517</v>
      </c>
    </row>
    <row r="20" spans="1:11" ht="29.25">
      <c r="A20" s="414" t="s">
        <v>31</v>
      </c>
      <c r="B20" s="415" t="s">
        <v>31</v>
      </c>
      <c r="C20" s="13">
        <v>6</v>
      </c>
      <c r="D20" s="14">
        <f t="shared" si="1"/>
        <v>127</v>
      </c>
      <c r="E20" s="14">
        <f t="shared" si="0"/>
        <v>21.166666666666668</v>
      </c>
      <c r="F20" s="13">
        <v>1</v>
      </c>
      <c r="G20" s="14">
        <v>127</v>
      </c>
      <c r="H20" s="14">
        <v>3</v>
      </c>
      <c r="I20" s="57"/>
      <c r="J20" s="42" t="s">
        <v>527</v>
      </c>
      <c r="K20" s="46" t="s">
        <v>517</v>
      </c>
    </row>
    <row r="21" spans="1:11" ht="29.25">
      <c r="A21" s="414" t="s">
        <v>32</v>
      </c>
      <c r="B21" s="415" t="s">
        <v>32</v>
      </c>
      <c r="C21" s="13">
        <v>1</v>
      </c>
      <c r="D21" s="14">
        <f t="shared" si="1"/>
        <v>43.174999999999997</v>
      </c>
      <c r="E21" s="14">
        <f t="shared" si="0"/>
        <v>43.174999999999997</v>
      </c>
      <c r="F21" s="13">
        <v>8</v>
      </c>
      <c r="G21" s="14">
        <v>345.4</v>
      </c>
      <c r="H21" s="14">
        <v>3</v>
      </c>
      <c r="I21" s="57"/>
      <c r="J21" s="42"/>
      <c r="K21" s="46" t="s">
        <v>517</v>
      </c>
    </row>
    <row r="22" spans="1:11" ht="29.25">
      <c r="A22" s="414" t="s">
        <v>33</v>
      </c>
      <c r="B22" s="415" t="s">
        <v>33</v>
      </c>
      <c r="C22" s="13">
        <v>12</v>
      </c>
      <c r="D22" s="14">
        <f t="shared" si="1"/>
        <v>45.1</v>
      </c>
      <c r="E22" s="14">
        <f t="shared" si="0"/>
        <v>3.7583333333333333</v>
      </c>
      <c r="F22" s="13">
        <v>1</v>
      </c>
      <c r="G22" s="14">
        <v>45.1</v>
      </c>
      <c r="H22" s="14">
        <v>3</v>
      </c>
      <c r="I22" s="57"/>
      <c r="J22" s="42" t="s">
        <v>528</v>
      </c>
      <c r="K22" s="46"/>
    </row>
    <row r="23" spans="1:11" ht="29.25">
      <c r="A23" s="414" t="s">
        <v>34</v>
      </c>
      <c r="B23" s="415" t="s">
        <v>34</v>
      </c>
      <c r="C23" s="13"/>
      <c r="D23" s="14">
        <f t="shared" si="1"/>
        <v>59.2</v>
      </c>
      <c r="E23" s="14" t="str">
        <f>IF(OR(C23="-",C23=""),"-",(D23/C23))</f>
        <v>-</v>
      </c>
      <c r="F23" s="13">
        <v>1</v>
      </c>
      <c r="G23" s="14">
        <v>59.2</v>
      </c>
      <c r="H23" s="14">
        <v>3</v>
      </c>
      <c r="I23" s="57"/>
      <c r="J23" s="42"/>
      <c r="K23" s="46" t="s">
        <v>529</v>
      </c>
    </row>
    <row r="24" spans="1:11" ht="19.5">
      <c r="A24" s="414" t="s">
        <v>35</v>
      </c>
      <c r="B24" s="415" t="s">
        <v>35</v>
      </c>
      <c r="C24" s="13">
        <v>30</v>
      </c>
      <c r="D24" s="14">
        <f t="shared" si="1"/>
        <v>80</v>
      </c>
      <c r="E24" s="14">
        <f t="shared" ref="E24:E33" si="2">IF(OR(C24="-",C24=""),"-",(D24/C24))</f>
        <v>2.6666666666666665</v>
      </c>
      <c r="F24" s="13">
        <v>1</v>
      </c>
      <c r="G24" s="14">
        <v>80</v>
      </c>
      <c r="H24" s="14">
        <v>3</v>
      </c>
      <c r="I24" s="57"/>
      <c r="J24" s="42" t="s">
        <v>530</v>
      </c>
      <c r="K24" s="46" t="s">
        <v>531</v>
      </c>
    </row>
    <row r="25" spans="1:11" ht="29.25">
      <c r="A25" s="414" t="s">
        <v>36</v>
      </c>
      <c r="B25" s="415" t="s">
        <v>36</v>
      </c>
      <c r="C25" s="13">
        <v>15</v>
      </c>
      <c r="D25" s="14">
        <f t="shared" si="1"/>
        <v>59.2</v>
      </c>
      <c r="E25" s="14">
        <f t="shared" si="2"/>
        <v>3.9466666666666668</v>
      </c>
      <c r="F25" s="13">
        <v>1</v>
      </c>
      <c r="G25" s="14">
        <v>59.2</v>
      </c>
      <c r="H25" s="14">
        <v>3</v>
      </c>
      <c r="I25" s="57"/>
      <c r="J25" s="42" t="s">
        <v>532</v>
      </c>
      <c r="K25" s="46" t="s">
        <v>517</v>
      </c>
    </row>
    <row r="26" spans="1:11" ht="29.25">
      <c r="A26" s="414" t="s">
        <v>37</v>
      </c>
      <c r="B26" s="415" t="s">
        <v>37</v>
      </c>
      <c r="C26" s="13">
        <v>15</v>
      </c>
      <c r="D26" s="14">
        <f t="shared" si="1"/>
        <v>59.2</v>
      </c>
      <c r="E26" s="14">
        <f t="shared" si="2"/>
        <v>3.9466666666666668</v>
      </c>
      <c r="F26" s="13">
        <v>1</v>
      </c>
      <c r="G26" s="14">
        <v>59.2</v>
      </c>
      <c r="H26" s="14"/>
      <c r="I26" s="57"/>
      <c r="J26" s="42" t="s">
        <v>533</v>
      </c>
      <c r="K26" s="46" t="s">
        <v>517</v>
      </c>
    </row>
    <row r="27" spans="1:11" ht="19.5">
      <c r="A27" s="414" t="s">
        <v>38</v>
      </c>
      <c r="B27" s="415" t="s">
        <v>38</v>
      </c>
      <c r="C27" s="13"/>
      <c r="D27" s="14">
        <f t="shared" si="1"/>
        <v>59.2</v>
      </c>
      <c r="E27" s="14" t="str">
        <f t="shared" si="2"/>
        <v>-</v>
      </c>
      <c r="F27" s="13">
        <v>1</v>
      </c>
      <c r="G27" s="14">
        <v>59.2</v>
      </c>
      <c r="H27" s="14">
        <v>3</v>
      </c>
      <c r="I27" s="57"/>
      <c r="J27" s="42" t="s">
        <v>534</v>
      </c>
      <c r="K27" s="46" t="s">
        <v>535</v>
      </c>
    </row>
    <row r="28" spans="1:11" ht="30" customHeight="1">
      <c r="A28" s="414" t="s">
        <v>39</v>
      </c>
      <c r="B28" s="415" t="s">
        <v>39</v>
      </c>
      <c r="C28" s="13"/>
      <c r="D28" s="14" t="str">
        <f t="shared" ref="D28" si="3">IF(OR(F28="",F28=0),"",(G28/F28))</f>
        <v/>
      </c>
      <c r="E28" s="14" t="str">
        <f t="shared" si="2"/>
        <v>-</v>
      </c>
      <c r="F28" s="13"/>
      <c r="G28" s="14"/>
      <c r="H28" s="14"/>
      <c r="I28" s="57" t="s">
        <v>1077</v>
      </c>
      <c r="J28" s="42" t="s">
        <v>1076</v>
      </c>
      <c r="K28" s="46"/>
    </row>
    <row r="29" spans="1:11" ht="18" customHeight="1">
      <c r="A29" s="427" t="s">
        <v>60</v>
      </c>
      <c r="B29" s="428"/>
      <c r="C29" s="17" t="s">
        <v>60</v>
      </c>
      <c r="D29" s="18">
        <f>SUM(D8:D28)</f>
        <v>1823.5750000000003</v>
      </c>
      <c r="E29" s="19" t="s">
        <v>60</v>
      </c>
      <c r="F29" s="20">
        <f>SUM(F8:F28)</f>
        <v>27</v>
      </c>
      <c r="G29" s="18">
        <f>SUM(G8:G28)</f>
        <v>2125.7999999999997</v>
      </c>
      <c r="H29" s="19" t="s">
        <v>60</v>
      </c>
      <c r="I29" s="59"/>
      <c r="J29" s="40"/>
      <c r="K29" s="47"/>
    </row>
    <row r="30" spans="1:11" ht="18" customHeight="1">
      <c r="A30" s="66"/>
      <c r="B30" s="67"/>
      <c r="C30" s="27"/>
      <c r="D30" s="26"/>
      <c r="E30" s="28"/>
      <c r="F30" s="25"/>
      <c r="G30" s="26"/>
      <c r="H30" s="28"/>
      <c r="I30" s="60"/>
      <c r="J30" s="42"/>
      <c r="K30" s="46"/>
    </row>
    <row r="31" spans="1:11" ht="18" customHeight="1">
      <c r="A31" s="414" t="s">
        <v>61</v>
      </c>
      <c r="B31" s="415"/>
      <c r="C31" s="25"/>
      <c r="D31" s="14"/>
      <c r="E31" s="14"/>
      <c r="F31" s="25"/>
      <c r="G31" s="26"/>
      <c r="H31" s="26"/>
      <c r="I31" s="61"/>
      <c r="J31" s="42"/>
      <c r="K31" s="46"/>
    </row>
    <row r="32" spans="1:11" ht="29.25">
      <c r="A32" s="414" t="s">
        <v>40</v>
      </c>
      <c r="B32" s="415" t="s">
        <v>40</v>
      </c>
      <c r="C32" s="13"/>
      <c r="D32" s="14" t="str">
        <f>IF(OR(F32="",F32=0),"",(G32/F32))</f>
        <v/>
      </c>
      <c r="E32" s="14" t="str">
        <f t="shared" si="2"/>
        <v>-</v>
      </c>
      <c r="F32" s="13"/>
      <c r="G32" s="14">
        <v>125</v>
      </c>
      <c r="H32" s="14"/>
      <c r="I32" s="57" t="s">
        <v>1073</v>
      </c>
      <c r="J32" s="42" t="s">
        <v>536</v>
      </c>
      <c r="K32" s="46" t="s">
        <v>537</v>
      </c>
    </row>
    <row r="33" spans="1:11" ht="33.75" customHeight="1">
      <c r="A33" s="414" t="s">
        <v>41</v>
      </c>
      <c r="B33" s="415" t="s">
        <v>41</v>
      </c>
      <c r="C33" s="13"/>
      <c r="D33" s="14">
        <f>IF(OR(F33="",F33=0),"",(G33/F33))</f>
        <v>37.5</v>
      </c>
      <c r="E33" s="14" t="str">
        <f t="shared" si="2"/>
        <v>-</v>
      </c>
      <c r="F33" s="13">
        <v>1</v>
      </c>
      <c r="G33" s="14">
        <v>37.5</v>
      </c>
      <c r="H33" s="14">
        <v>2</v>
      </c>
      <c r="I33" s="57" t="s">
        <v>1074</v>
      </c>
      <c r="J33" s="42" t="s">
        <v>536</v>
      </c>
      <c r="K33" s="46" t="s">
        <v>538</v>
      </c>
    </row>
    <row r="34" spans="1:11" ht="18" customHeight="1">
      <c r="A34" s="408" t="s">
        <v>57</v>
      </c>
      <c r="B34" s="409"/>
      <c r="C34" s="21" t="s">
        <v>57</v>
      </c>
      <c r="D34" s="22">
        <f>SUM(D33)</f>
        <v>37.5</v>
      </c>
      <c r="E34" s="23" t="s">
        <v>57</v>
      </c>
      <c r="F34" s="23" t="s">
        <v>57</v>
      </c>
      <c r="G34" s="22">
        <f>SUM(G33)</f>
        <v>37.5</v>
      </c>
      <c r="H34" s="23" t="s">
        <v>57</v>
      </c>
      <c r="I34" s="43"/>
      <c r="J34" s="44"/>
      <c r="K34" s="48"/>
    </row>
    <row r="99" ht="42" customHeight="1"/>
  </sheetData>
  <mergeCells count="30">
    <mergeCell ref="D1:D5"/>
    <mergeCell ref="A32:B32"/>
    <mergeCell ref="A33:B33"/>
    <mergeCell ref="A31:B31"/>
    <mergeCell ref="A19:B19"/>
    <mergeCell ref="A20:B20"/>
    <mergeCell ref="A21:B21"/>
    <mergeCell ref="A22:B22"/>
    <mergeCell ref="A23:B23"/>
    <mergeCell ref="A24:B24"/>
    <mergeCell ref="A25:B25"/>
    <mergeCell ref="A26:B26"/>
    <mergeCell ref="A27:B27"/>
    <mergeCell ref="A28:B28"/>
    <mergeCell ref="A29:B29"/>
    <mergeCell ref="A34:B34"/>
    <mergeCell ref="A1:A5"/>
    <mergeCell ref="A18:B18"/>
    <mergeCell ref="A9:B9"/>
    <mergeCell ref="A10:B10"/>
    <mergeCell ref="A11:B11"/>
    <mergeCell ref="A12:B12"/>
    <mergeCell ref="A13:B13"/>
    <mergeCell ref="A14:B14"/>
    <mergeCell ref="A15:B15"/>
    <mergeCell ref="A16:B16"/>
    <mergeCell ref="A17:B17"/>
    <mergeCell ref="A8:B8"/>
    <mergeCell ref="A7:B7"/>
    <mergeCell ref="B1:C5"/>
  </mergeCells>
  <phoneticPr fontId="2"/>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3" zoomScale="115" zoomScaleNormal="130" zoomScaleSheetLayoutView="85" zoomScalePageLayoutView="115" workbookViewId="0">
      <selection activeCell="D16" sqref="D16"/>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397</v>
      </c>
      <c r="C1" s="421"/>
      <c r="D1" s="426" t="s">
        <v>16</v>
      </c>
      <c r="E1" s="1" t="s">
        <v>1</v>
      </c>
      <c r="F1" s="1">
        <v>13</v>
      </c>
      <c r="G1" s="1" t="s">
        <v>6</v>
      </c>
      <c r="H1" s="1">
        <v>4</v>
      </c>
      <c r="I1" s="36"/>
      <c r="J1" s="36"/>
      <c r="K1" s="3"/>
    </row>
    <row r="2" spans="1:11" ht="9.9499999999999993" customHeight="1">
      <c r="A2" s="411"/>
      <c r="B2" s="422"/>
      <c r="C2" s="423"/>
      <c r="D2" s="412"/>
      <c r="E2" s="97" t="s">
        <v>1051</v>
      </c>
      <c r="F2" s="97">
        <v>4</v>
      </c>
      <c r="G2" s="97" t="s">
        <v>1052</v>
      </c>
      <c r="H2" s="97">
        <v>2</v>
      </c>
      <c r="I2" s="37"/>
      <c r="J2" s="37"/>
      <c r="K2" s="7"/>
    </row>
    <row r="3" spans="1:11" ht="9.9499999999999993" customHeight="1">
      <c r="A3" s="412"/>
      <c r="B3" s="422"/>
      <c r="C3" s="423"/>
      <c r="D3" s="412"/>
      <c r="E3" s="5" t="s">
        <v>3</v>
      </c>
      <c r="F3" s="5">
        <v>4</v>
      </c>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21</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42.75" customHeight="1">
      <c r="A8" s="416" t="s">
        <v>398</v>
      </c>
      <c r="B8" s="417" t="s">
        <v>398</v>
      </c>
      <c r="C8" s="11">
        <v>1</v>
      </c>
      <c r="D8" s="12">
        <f>IF(OR(F8="",F8=0),"",(G8/F8))</f>
        <v>22.75</v>
      </c>
      <c r="E8" s="12">
        <f>IF(OR(C8="-",C8="",D8=""),"-",(D8/C8))</f>
        <v>22.75</v>
      </c>
      <c r="F8" s="11">
        <v>4</v>
      </c>
      <c r="G8" s="12">
        <v>91</v>
      </c>
      <c r="H8" s="12"/>
      <c r="I8" s="39"/>
      <c r="J8" s="39" t="s">
        <v>967</v>
      </c>
      <c r="K8" s="45"/>
    </row>
    <row r="9" spans="1:11" ht="23.25" customHeight="1">
      <c r="A9" s="414" t="s">
        <v>273</v>
      </c>
      <c r="B9" s="415" t="s">
        <v>273</v>
      </c>
      <c r="C9" s="13">
        <v>2</v>
      </c>
      <c r="D9" s="14">
        <f>IF(OR(F9="",F9=0),"",(G9/F9))</f>
        <v>18.2</v>
      </c>
      <c r="E9" s="14">
        <f>IF(OR(C9="-",C9="",D9=""),"-",(D9/C9))</f>
        <v>9.1</v>
      </c>
      <c r="F9" s="13">
        <v>1</v>
      </c>
      <c r="G9" s="14">
        <v>18.2</v>
      </c>
      <c r="H9" s="14"/>
      <c r="I9" s="42"/>
      <c r="J9" s="42" t="s">
        <v>968</v>
      </c>
      <c r="K9" s="46"/>
    </row>
    <row r="10" spans="1:11" ht="45" customHeight="1">
      <c r="A10" s="414" t="s">
        <v>1193</v>
      </c>
      <c r="B10" s="415" t="s">
        <v>399</v>
      </c>
      <c r="C10" s="13">
        <v>6</v>
      </c>
      <c r="D10" s="14">
        <f t="shared" ref="D10:D12" si="0">IF(OR(F10="",F10=0),"",(G10/F10))</f>
        <v>21.84</v>
      </c>
      <c r="E10" s="14">
        <f t="shared" ref="E10:E12" si="1">IF(OR(C10="-",C10="",D10=""),"-",(D10/C10))</f>
        <v>3.64</v>
      </c>
      <c r="F10" s="13">
        <v>1</v>
      </c>
      <c r="G10" s="14">
        <v>21.84</v>
      </c>
      <c r="H10" s="14"/>
      <c r="I10" s="42"/>
      <c r="J10" s="42" t="s">
        <v>969</v>
      </c>
      <c r="K10" s="46"/>
    </row>
    <row r="11" spans="1:11" ht="48" customHeight="1">
      <c r="A11" s="414" t="s">
        <v>400</v>
      </c>
      <c r="B11" s="415" t="s">
        <v>400</v>
      </c>
      <c r="C11" s="13">
        <v>6</v>
      </c>
      <c r="D11" s="14">
        <f t="shared" si="0"/>
        <v>91</v>
      </c>
      <c r="E11" s="14">
        <f t="shared" si="1"/>
        <v>15.166666666666666</v>
      </c>
      <c r="F11" s="13">
        <v>1</v>
      </c>
      <c r="G11" s="14">
        <v>91</v>
      </c>
      <c r="H11" s="14"/>
      <c r="I11" s="42"/>
      <c r="J11" s="42" t="s">
        <v>970</v>
      </c>
      <c r="K11" s="46"/>
    </row>
    <row r="12" spans="1:11" ht="81" customHeight="1">
      <c r="A12" s="414" t="s">
        <v>401</v>
      </c>
      <c r="B12" s="415" t="s">
        <v>401</v>
      </c>
      <c r="C12" s="13">
        <v>6</v>
      </c>
      <c r="D12" s="14">
        <f t="shared" si="0"/>
        <v>45.5</v>
      </c>
      <c r="E12" s="14">
        <f t="shared" si="1"/>
        <v>7.583333333333333</v>
      </c>
      <c r="F12" s="13">
        <v>1</v>
      </c>
      <c r="G12" s="14">
        <v>45.5</v>
      </c>
      <c r="H12" s="14"/>
      <c r="I12" s="42"/>
      <c r="J12" s="42" t="s">
        <v>971</v>
      </c>
      <c r="K12" s="46"/>
    </row>
    <row r="13" spans="1:11" ht="18" customHeight="1">
      <c r="A13" s="408" t="s">
        <v>506</v>
      </c>
      <c r="B13" s="409"/>
      <c r="C13" s="21" t="s">
        <v>506</v>
      </c>
      <c r="D13" s="22">
        <f>SUM(D8:D12)</f>
        <v>199.29000000000002</v>
      </c>
      <c r="E13" s="23" t="s">
        <v>506</v>
      </c>
      <c r="F13" s="24">
        <f>SUM(F8:F12)</f>
        <v>8</v>
      </c>
      <c r="G13" s="22">
        <f>SUM(G8:G12)</f>
        <v>267.53999999999996</v>
      </c>
      <c r="H13" s="23" t="s">
        <v>506</v>
      </c>
      <c r="I13" s="43"/>
      <c r="J13" s="43"/>
      <c r="K13" s="48"/>
    </row>
    <row r="14" spans="1:11" ht="18" customHeight="1">
      <c r="E14" s="4" t="str">
        <f>IF(OR(C14="-",C14="",D14=""),"-",(D14/C14))</f>
        <v>-</v>
      </c>
      <c r="G14" s="4">
        <v>36.4</v>
      </c>
    </row>
    <row r="99" ht="42" customHeight="1"/>
  </sheetData>
  <mergeCells count="10">
    <mergeCell ref="A10:B10"/>
    <mergeCell ref="A11:B11"/>
    <mergeCell ref="A12:B12"/>
    <mergeCell ref="A13:B13"/>
    <mergeCell ref="B1:C5"/>
    <mergeCell ref="D1:D5"/>
    <mergeCell ref="A8:B8"/>
    <mergeCell ref="A1:A5"/>
    <mergeCell ref="A7:B7"/>
    <mergeCell ref="A9:B9"/>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3" zoomScale="115" zoomScaleNormal="130" zoomScaleSheetLayoutView="85" zoomScalePageLayoutView="115" workbookViewId="0">
      <selection activeCell="D16" sqref="D16"/>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402</v>
      </c>
      <c r="C1" s="421"/>
      <c r="D1" s="426" t="s">
        <v>16</v>
      </c>
      <c r="E1" s="1" t="s">
        <v>1</v>
      </c>
      <c r="F1" s="1"/>
      <c r="G1" s="1" t="s">
        <v>6</v>
      </c>
      <c r="H1" s="1"/>
      <c r="I1" s="453" t="s">
        <v>1130</v>
      </c>
      <c r="J1" s="454"/>
      <c r="K1" s="455"/>
    </row>
    <row r="2" spans="1:11" ht="9.9499999999999993" customHeight="1">
      <c r="A2" s="411"/>
      <c r="B2" s="422"/>
      <c r="C2" s="423"/>
      <c r="D2" s="412"/>
      <c r="E2" s="97" t="s">
        <v>1051</v>
      </c>
      <c r="F2" s="97"/>
      <c r="G2" s="97" t="s">
        <v>1052</v>
      </c>
      <c r="H2" s="97"/>
      <c r="I2" s="456"/>
      <c r="J2" s="457"/>
      <c r="K2" s="458"/>
    </row>
    <row r="3" spans="1:11" ht="9.9499999999999993" customHeight="1">
      <c r="A3" s="412"/>
      <c r="B3" s="422"/>
      <c r="C3" s="423"/>
      <c r="D3" s="412"/>
      <c r="E3" s="5" t="s">
        <v>3</v>
      </c>
      <c r="F3" s="5"/>
      <c r="G3" s="5" t="s">
        <v>8</v>
      </c>
      <c r="H3" s="5"/>
      <c r="I3" s="456"/>
      <c r="J3" s="457"/>
      <c r="K3" s="458"/>
    </row>
    <row r="4" spans="1:11" ht="9.9499999999999993" customHeight="1">
      <c r="A4" s="412"/>
      <c r="B4" s="422"/>
      <c r="C4" s="423"/>
      <c r="D4" s="412"/>
      <c r="E4" s="5" t="s">
        <v>4</v>
      </c>
      <c r="F4" s="5"/>
      <c r="G4" s="5"/>
      <c r="H4" s="5"/>
      <c r="I4" s="456"/>
      <c r="J4" s="457"/>
      <c r="K4" s="458"/>
    </row>
    <row r="5" spans="1:11" ht="9.9499999999999993" customHeight="1">
      <c r="A5" s="413"/>
      <c r="B5" s="424"/>
      <c r="C5" s="425"/>
      <c r="D5" s="413"/>
      <c r="E5" s="8" t="s">
        <v>5</v>
      </c>
      <c r="F5" s="8">
        <f>SUM(F1:F4)</f>
        <v>0</v>
      </c>
      <c r="G5" s="8"/>
      <c r="H5" s="8"/>
      <c r="I5" s="459"/>
      <c r="J5" s="460"/>
      <c r="K5" s="461"/>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18" customHeight="1">
      <c r="A8" s="450" t="s">
        <v>403</v>
      </c>
      <c r="B8" s="445" t="s">
        <v>403</v>
      </c>
      <c r="C8" s="11"/>
      <c r="D8" s="12" t="str">
        <f>IF(OR(F8="",F8=0),"",(G8/F8))</f>
        <v/>
      </c>
      <c r="E8" s="12" t="str">
        <f>IF(OR(C8="-",C8="",D8=""),"-",(D8/C8))</f>
        <v>-</v>
      </c>
      <c r="F8" s="11"/>
      <c r="G8" s="12">
        <v>34.5</v>
      </c>
      <c r="H8" s="12"/>
      <c r="I8" s="39"/>
      <c r="J8" s="11"/>
      <c r="K8" s="55"/>
    </row>
    <row r="9" spans="1:11" ht="18" customHeight="1">
      <c r="A9" s="441" t="s">
        <v>404</v>
      </c>
      <c r="B9" s="442" t="s">
        <v>404</v>
      </c>
      <c r="C9" s="13"/>
      <c r="D9" s="14" t="str">
        <f>IF(OR(F9="",F9=0),"",(G9/F9))</f>
        <v/>
      </c>
      <c r="E9" s="14" t="str">
        <f>IF(OR(C9="-",C9="",D9=""),"-",(D9/C9))</f>
        <v>-</v>
      </c>
      <c r="F9" s="13"/>
      <c r="G9" s="14">
        <v>150</v>
      </c>
      <c r="H9" s="14"/>
      <c r="I9" s="42"/>
      <c r="J9" s="13"/>
      <c r="K9" s="54"/>
    </row>
    <row r="10" spans="1:11" ht="31.5" customHeight="1">
      <c r="A10" s="441" t="s">
        <v>1160</v>
      </c>
      <c r="B10" s="442" t="s">
        <v>405</v>
      </c>
      <c r="C10" s="13"/>
      <c r="D10" s="14" t="str">
        <f t="shared" ref="D10:D14" si="0">IF(OR(F10="",F10=0),"",(G10/F10))</f>
        <v/>
      </c>
      <c r="E10" s="14" t="str">
        <f t="shared" ref="E10:E13" si="1">IF(OR(C10="-",C10="",D10=""),"-",(D10/C10))</f>
        <v>-</v>
      </c>
      <c r="F10" s="13"/>
      <c r="G10" s="14"/>
      <c r="H10" s="14"/>
      <c r="I10" s="42" t="s">
        <v>1126</v>
      </c>
      <c r="J10" s="13"/>
      <c r="K10" s="54"/>
    </row>
    <row r="11" spans="1:11" ht="25.5" customHeight="1">
      <c r="A11" s="441" t="s">
        <v>406</v>
      </c>
      <c r="B11" s="442" t="s">
        <v>406</v>
      </c>
      <c r="C11" s="13">
        <v>6</v>
      </c>
      <c r="D11" s="14" t="str">
        <f t="shared" si="0"/>
        <v/>
      </c>
      <c r="E11" s="14" t="str">
        <f t="shared" si="1"/>
        <v>-</v>
      </c>
      <c r="F11" s="13"/>
      <c r="G11" s="14"/>
      <c r="H11" s="14"/>
      <c r="I11" s="42" t="s">
        <v>1131</v>
      </c>
      <c r="J11" s="13"/>
      <c r="K11" s="54"/>
    </row>
    <row r="12" spans="1:11" ht="34.5" customHeight="1">
      <c r="A12" s="441" t="s">
        <v>179</v>
      </c>
      <c r="B12" s="442" t="s">
        <v>179</v>
      </c>
      <c r="C12" s="13">
        <v>6</v>
      </c>
      <c r="D12" s="14" t="str">
        <f t="shared" si="0"/>
        <v/>
      </c>
      <c r="E12" s="14" t="str">
        <f t="shared" si="1"/>
        <v>-</v>
      </c>
      <c r="F12" s="13"/>
      <c r="G12" s="14"/>
      <c r="H12" s="14"/>
      <c r="I12" s="42" t="s">
        <v>1127</v>
      </c>
      <c r="J12" s="13"/>
      <c r="K12" s="54"/>
    </row>
    <row r="13" spans="1:11" ht="117" customHeight="1">
      <c r="A13" s="441" t="s">
        <v>407</v>
      </c>
      <c r="B13" s="442" t="s">
        <v>407</v>
      </c>
      <c r="C13" s="13"/>
      <c r="D13" s="14" t="str">
        <f t="shared" si="0"/>
        <v/>
      </c>
      <c r="E13" s="14" t="str">
        <f t="shared" si="1"/>
        <v>-</v>
      </c>
      <c r="F13" s="13"/>
      <c r="G13" s="14"/>
      <c r="H13" s="14">
        <v>15</v>
      </c>
      <c r="I13" s="42" t="s">
        <v>1128</v>
      </c>
      <c r="J13" s="13"/>
      <c r="K13" s="46" t="s">
        <v>1132</v>
      </c>
    </row>
    <row r="14" spans="1:11" ht="143.25" customHeight="1">
      <c r="A14" s="443" t="s">
        <v>408</v>
      </c>
      <c r="B14" s="444" t="s">
        <v>408</v>
      </c>
      <c r="C14" s="15"/>
      <c r="D14" s="16" t="str">
        <f t="shared" si="0"/>
        <v/>
      </c>
      <c r="E14" s="16" t="str">
        <f>IF(OR(C14="-",C14="",D14=""),"-",(D14/C14))</f>
        <v>-</v>
      </c>
      <c r="F14" s="15"/>
      <c r="G14" s="16">
        <v>36.4</v>
      </c>
      <c r="H14" s="16"/>
      <c r="I14" s="68" t="s">
        <v>1129</v>
      </c>
      <c r="J14" s="15"/>
      <c r="K14" s="65"/>
    </row>
    <row r="99" ht="42" customHeight="1"/>
  </sheetData>
  <mergeCells count="12">
    <mergeCell ref="I1:K5"/>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1" zoomScale="115" zoomScaleNormal="130" zoomScaleSheetLayoutView="85" zoomScalePageLayoutView="115" workbookViewId="0">
      <selection activeCell="G17" sqref="G17"/>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409</v>
      </c>
      <c r="C1" s="421"/>
      <c r="D1" s="426" t="s">
        <v>16</v>
      </c>
      <c r="E1" s="1" t="s">
        <v>1</v>
      </c>
      <c r="F1" s="1"/>
      <c r="G1" s="1" t="s">
        <v>6</v>
      </c>
      <c r="H1" s="1">
        <v>9</v>
      </c>
      <c r="I1" s="36"/>
      <c r="J1" s="36"/>
      <c r="K1" s="3"/>
    </row>
    <row r="2" spans="1:11" ht="9.9499999999999993" customHeight="1">
      <c r="A2" s="411"/>
      <c r="B2" s="422"/>
      <c r="C2" s="423"/>
      <c r="D2" s="412"/>
      <c r="E2" s="97" t="s">
        <v>1051</v>
      </c>
      <c r="F2" s="97"/>
      <c r="G2" s="97" t="s">
        <v>1052</v>
      </c>
      <c r="H2" s="97"/>
      <c r="I2" s="37"/>
      <c r="J2" s="37"/>
      <c r="K2" s="7"/>
    </row>
    <row r="3" spans="1:11" ht="9.9499999999999993" customHeight="1">
      <c r="A3" s="412"/>
      <c r="B3" s="422"/>
      <c r="C3" s="423"/>
      <c r="D3" s="412"/>
      <c r="E3" s="5" t="s">
        <v>3</v>
      </c>
      <c r="F3" s="5"/>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97.5">
      <c r="A8" s="416" t="s">
        <v>410</v>
      </c>
      <c r="B8" s="417" t="s">
        <v>410</v>
      </c>
      <c r="C8" s="11">
        <v>50</v>
      </c>
      <c r="D8" s="12">
        <f>IF(OR(F8="",F8=0),"",(G8/F8))</f>
        <v>91</v>
      </c>
      <c r="E8" s="29">
        <f>IF(OR(C8="-",C8="",D8=""),"-",(D8/C8))</f>
        <v>1.82</v>
      </c>
      <c r="F8" s="11">
        <v>1</v>
      </c>
      <c r="G8" s="12">
        <v>91</v>
      </c>
      <c r="H8" s="12">
        <v>3</v>
      </c>
      <c r="I8" s="39"/>
      <c r="J8" s="39" t="s">
        <v>972</v>
      </c>
      <c r="K8" s="45" t="s">
        <v>973</v>
      </c>
    </row>
    <row r="9" spans="1:11" ht="18" customHeight="1">
      <c r="A9" s="414" t="s">
        <v>411</v>
      </c>
      <c r="B9" s="415" t="s">
        <v>411</v>
      </c>
      <c r="C9" s="13"/>
      <c r="D9" s="14">
        <f>IF(OR(F9="",F9=0),"",(G9/F9))</f>
        <v>13.65</v>
      </c>
      <c r="E9" s="30" t="str">
        <f>IF(OR(C9="-",C9="",D9=""),"-",(D9/C9))</f>
        <v>-</v>
      </c>
      <c r="F9" s="13">
        <v>1</v>
      </c>
      <c r="G9" s="14">
        <v>13.65</v>
      </c>
      <c r="H9" s="14" t="s">
        <v>156</v>
      </c>
      <c r="I9" s="42"/>
      <c r="J9" s="42" t="s">
        <v>974</v>
      </c>
      <c r="K9" s="46"/>
    </row>
    <row r="10" spans="1:11" ht="48.75">
      <c r="A10" s="414" t="s">
        <v>1194</v>
      </c>
      <c r="B10" s="415" t="s">
        <v>412</v>
      </c>
      <c r="C10" s="13"/>
      <c r="D10" s="14">
        <f t="shared" ref="D10:D23" si="0">IF(OR(F10="",F10=0),"",(G10/F10))</f>
        <v>27.3</v>
      </c>
      <c r="E10" s="30" t="str">
        <f t="shared" ref="E10:E24" si="1">IF(OR(C10="-",C10="",D10=""),"-",(D10/C10))</f>
        <v>-</v>
      </c>
      <c r="F10" s="13">
        <v>1</v>
      </c>
      <c r="G10" s="14">
        <v>27.3</v>
      </c>
      <c r="H10" s="14">
        <v>2.6</v>
      </c>
      <c r="I10" s="42"/>
      <c r="J10" s="42" t="s">
        <v>1154</v>
      </c>
      <c r="K10" s="46"/>
    </row>
    <row r="11" spans="1:11" ht="19.5">
      <c r="A11" s="414" t="s">
        <v>71</v>
      </c>
      <c r="B11" s="415" t="s">
        <v>71</v>
      </c>
      <c r="C11" s="13">
        <v>6</v>
      </c>
      <c r="D11" s="14">
        <f t="shared" si="0"/>
        <v>22.75</v>
      </c>
      <c r="E11" s="30">
        <f t="shared" si="1"/>
        <v>3.7916666666666665</v>
      </c>
      <c r="F11" s="13">
        <v>9</v>
      </c>
      <c r="G11" s="14">
        <v>204.75</v>
      </c>
      <c r="H11" s="14">
        <v>2.6</v>
      </c>
      <c r="I11" s="42"/>
      <c r="J11" s="42" t="s">
        <v>975</v>
      </c>
      <c r="K11" s="46"/>
    </row>
    <row r="12" spans="1:11" ht="39">
      <c r="A12" s="414" t="s">
        <v>413</v>
      </c>
      <c r="B12" s="415" t="s">
        <v>413</v>
      </c>
      <c r="C12" s="13">
        <v>6</v>
      </c>
      <c r="D12" s="14">
        <f t="shared" si="0"/>
        <v>54.6</v>
      </c>
      <c r="E12" s="30">
        <f t="shared" si="1"/>
        <v>9.1</v>
      </c>
      <c r="F12" s="13">
        <v>1</v>
      </c>
      <c r="G12" s="14">
        <v>54.6</v>
      </c>
      <c r="H12" s="14">
        <v>2.6</v>
      </c>
      <c r="I12" s="42"/>
      <c r="J12" s="42" t="s">
        <v>976</v>
      </c>
      <c r="K12" s="46" t="s">
        <v>977</v>
      </c>
    </row>
    <row r="13" spans="1:11" ht="19.5">
      <c r="A13" s="414" t="s">
        <v>414</v>
      </c>
      <c r="B13" s="415" t="s">
        <v>414</v>
      </c>
      <c r="C13" s="13">
        <v>20</v>
      </c>
      <c r="D13" s="14">
        <f t="shared" si="0"/>
        <v>27.3</v>
      </c>
      <c r="E13" s="30">
        <f t="shared" si="1"/>
        <v>1.365</v>
      </c>
      <c r="F13" s="13">
        <v>1</v>
      </c>
      <c r="G13" s="14">
        <v>27.3</v>
      </c>
      <c r="H13" s="14">
        <v>2.6</v>
      </c>
      <c r="I13" s="42"/>
      <c r="J13" s="42" t="s">
        <v>1161</v>
      </c>
      <c r="K13" s="46"/>
    </row>
    <row r="14" spans="1:11" ht="27.75" customHeight="1">
      <c r="A14" s="414" t="s">
        <v>415</v>
      </c>
      <c r="B14" s="415" t="s">
        <v>415</v>
      </c>
      <c r="C14" s="13"/>
      <c r="D14" s="14">
        <f t="shared" si="0"/>
        <v>12.8</v>
      </c>
      <c r="E14" s="30" t="str">
        <f>IF(OR(C14="-",C14="",D14=""),"-",(D14/C14))</f>
        <v>-</v>
      </c>
      <c r="F14" s="13">
        <v>30</v>
      </c>
      <c r="G14" s="14">
        <v>384</v>
      </c>
      <c r="H14" s="14">
        <v>2.6</v>
      </c>
      <c r="I14" s="42"/>
      <c r="J14" s="42" t="s">
        <v>978</v>
      </c>
      <c r="K14" s="46"/>
    </row>
    <row r="15" spans="1:11" ht="66" customHeight="1">
      <c r="A15" s="436" t="s">
        <v>416</v>
      </c>
      <c r="B15" s="437"/>
      <c r="C15" s="13">
        <v>60</v>
      </c>
      <c r="D15" s="14">
        <f t="shared" si="0"/>
        <v>100.1</v>
      </c>
      <c r="E15" s="30">
        <f t="shared" si="1"/>
        <v>1.6683333333333332</v>
      </c>
      <c r="F15" s="13">
        <v>2</v>
      </c>
      <c r="G15" s="14">
        <v>200.2</v>
      </c>
      <c r="H15" s="14"/>
      <c r="I15" s="42"/>
      <c r="J15" s="42" t="s">
        <v>1155</v>
      </c>
      <c r="K15" s="46" t="s">
        <v>979</v>
      </c>
    </row>
    <row r="16" spans="1:11" ht="18" customHeight="1">
      <c r="A16" s="433"/>
      <c r="B16" s="434"/>
      <c r="C16" s="13">
        <v>60</v>
      </c>
      <c r="D16" s="14">
        <f t="shared" si="0"/>
        <v>118.3</v>
      </c>
      <c r="E16" s="30">
        <f t="shared" si="1"/>
        <v>1.9716666666666667</v>
      </c>
      <c r="F16" s="13">
        <v>1</v>
      </c>
      <c r="G16" s="14">
        <v>118.3</v>
      </c>
      <c r="H16" s="14"/>
      <c r="I16" s="42"/>
      <c r="J16" s="42"/>
      <c r="K16" s="46"/>
    </row>
    <row r="17" spans="1:11" ht="18" customHeight="1">
      <c r="A17" s="446" t="s">
        <v>506</v>
      </c>
      <c r="B17" s="447"/>
      <c r="C17" s="17" t="s">
        <v>506</v>
      </c>
      <c r="D17" s="18">
        <f>SUM(D8:D16)</f>
        <v>467.8</v>
      </c>
      <c r="E17" s="19" t="s">
        <v>506</v>
      </c>
      <c r="F17" s="20">
        <f>SUM(F8:F16)</f>
        <v>47</v>
      </c>
      <c r="G17" s="18">
        <f>SUM(G8:G16)</f>
        <v>1121.1000000000001</v>
      </c>
      <c r="H17" s="19" t="s">
        <v>506</v>
      </c>
      <c r="I17" s="40"/>
      <c r="J17" s="40"/>
      <c r="K17" s="47"/>
    </row>
    <row r="18" spans="1:11" ht="18" customHeight="1">
      <c r="A18" s="441"/>
      <c r="B18" s="442"/>
      <c r="C18" s="13"/>
      <c r="D18" s="14"/>
      <c r="E18" s="14"/>
      <c r="F18" s="13"/>
      <c r="G18" s="14"/>
      <c r="H18" s="14"/>
      <c r="I18" s="42"/>
      <c r="J18" s="42"/>
      <c r="K18" s="46"/>
    </row>
    <row r="19" spans="1:11" ht="18" customHeight="1">
      <c r="A19" s="441" t="s">
        <v>90</v>
      </c>
      <c r="B19" s="442"/>
      <c r="C19" s="13"/>
      <c r="D19" s="14"/>
      <c r="E19" s="14"/>
      <c r="F19" s="13"/>
      <c r="G19" s="14"/>
      <c r="H19" s="14"/>
      <c r="I19" s="42"/>
      <c r="J19" s="42"/>
      <c r="K19" s="46"/>
    </row>
    <row r="20" spans="1:11" ht="104.25" customHeight="1">
      <c r="A20" s="441" t="s">
        <v>417</v>
      </c>
      <c r="B20" s="442" t="s">
        <v>417</v>
      </c>
      <c r="C20" s="13"/>
      <c r="D20" s="14">
        <f t="shared" si="0"/>
        <v>0</v>
      </c>
      <c r="E20" s="14" t="str">
        <f t="shared" si="1"/>
        <v>-</v>
      </c>
      <c r="F20" s="13">
        <v>1</v>
      </c>
      <c r="G20" s="14"/>
      <c r="H20" s="14"/>
      <c r="I20" s="42" t="s">
        <v>1169</v>
      </c>
      <c r="J20" s="42" t="s">
        <v>980</v>
      </c>
      <c r="K20" s="46" t="s">
        <v>1133</v>
      </c>
    </row>
    <row r="21" spans="1:11" ht="41.25" customHeight="1">
      <c r="A21" s="441" t="s">
        <v>418</v>
      </c>
      <c r="B21" s="442" t="s">
        <v>418</v>
      </c>
      <c r="C21" s="13"/>
      <c r="D21" s="14">
        <v>2400</v>
      </c>
      <c r="E21" s="14" t="str">
        <f t="shared" si="1"/>
        <v>-</v>
      </c>
      <c r="F21" s="13">
        <v>1</v>
      </c>
      <c r="G21" s="14">
        <v>2400</v>
      </c>
      <c r="H21" s="14" t="s">
        <v>156</v>
      </c>
      <c r="I21" s="42" t="s">
        <v>1134</v>
      </c>
      <c r="J21" s="42" t="s">
        <v>589</v>
      </c>
      <c r="K21" s="46" t="s">
        <v>981</v>
      </c>
    </row>
    <row r="22" spans="1:11" ht="18" customHeight="1">
      <c r="A22" s="441" t="s">
        <v>419</v>
      </c>
      <c r="B22" s="442" t="s">
        <v>419</v>
      </c>
      <c r="C22" s="13"/>
      <c r="D22" s="14" t="str">
        <f t="shared" si="0"/>
        <v/>
      </c>
      <c r="E22" s="14" t="str">
        <f t="shared" si="1"/>
        <v>-</v>
      </c>
      <c r="F22" s="13"/>
      <c r="G22" s="14"/>
      <c r="H22" s="14"/>
      <c r="I22" s="42"/>
      <c r="J22" s="42"/>
      <c r="K22" s="46"/>
    </row>
    <row r="23" spans="1:11" ht="19.5">
      <c r="A23" s="441" t="s">
        <v>328</v>
      </c>
      <c r="B23" s="442" t="s">
        <v>328</v>
      </c>
      <c r="C23" s="13"/>
      <c r="D23" s="14" t="str">
        <f t="shared" si="0"/>
        <v/>
      </c>
      <c r="E23" s="14" t="str">
        <f t="shared" si="1"/>
        <v>-</v>
      </c>
      <c r="F23" s="13"/>
      <c r="G23" s="14">
        <v>0</v>
      </c>
      <c r="H23" s="14"/>
      <c r="I23" s="42"/>
      <c r="J23" s="42" t="s">
        <v>982</v>
      </c>
      <c r="K23" s="46"/>
    </row>
    <row r="24" spans="1:11" ht="47.25" customHeight="1">
      <c r="A24" s="441" t="s">
        <v>399</v>
      </c>
      <c r="B24" s="442" t="s">
        <v>399</v>
      </c>
      <c r="C24" s="13"/>
      <c r="D24" s="14">
        <v>35.49</v>
      </c>
      <c r="E24" s="14" t="str">
        <f t="shared" si="1"/>
        <v>-</v>
      </c>
      <c r="F24" s="13"/>
      <c r="G24" s="14">
        <v>0</v>
      </c>
      <c r="H24" s="14">
        <v>2.6</v>
      </c>
      <c r="I24" s="42"/>
      <c r="J24" s="42" t="s">
        <v>983</v>
      </c>
      <c r="K24" s="46"/>
    </row>
    <row r="25" spans="1:11" ht="18" customHeight="1">
      <c r="A25" s="448" t="s">
        <v>506</v>
      </c>
      <c r="B25" s="449"/>
      <c r="C25" s="21" t="s">
        <v>506</v>
      </c>
      <c r="D25" s="22">
        <f>SUM(D20:D24)</f>
        <v>2435.4899999999998</v>
      </c>
      <c r="E25" s="23" t="s">
        <v>506</v>
      </c>
      <c r="F25" s="24">
        <f>SUM(F20:F24)</f>
        <v>2</v>
      </c>
      <c r="G25" s="22">
        <f>SUM(G20:G24)</f>
        <v>2400</v>
      </c>
      <c r="H25" s="23" t="s">
        <v>506</v>
      </c>
      <c r="I25" s="43"/>
      <c r="J25" s="43"/>
      <c r="K25" s="48"/>
    </row>
    <row r="99" ht="42" customHeight="1"/>
  </sheetData>
  <mergeCells count="21">
    <mergeCell ref="A24:B24"/>
    <mergeCell ref="A25:B25"/>
    <mergeCell ref="A17:B17"/>
    <mergeCell ref="A18:B18"/>
    <mergeCell ref="A19:B19"/>
    <mergeCell ref="A20:B20"/>
    <mergeCell ref="A15:B16"/>
    <mergeCell ref="A8:B8"/>
    <mergeCell ref="A21:B21"/>
    <mergeCell ref="A22:B22"/>
    <mergeCell ref="A23:B23"/>
    <mergeCell ref="A9:B9"/>
    <mergeCell ref="A10:B10"/>
    <mergeCell ref="A11:B11"/>
    <mergeCell ref="D1:D5"/>
    <mergeCell ref="A12:B12"/>
    <mergeCell ref="A13:B13"/>
    <mergeCell ref="A14:B14"/>
    <mergeCell ref="A1:A5"/>
    <mergeCell ref="A7:B7"/>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Layout" topLeftCell="A35" zoomScale="115" zoomScaleNormal="130" zoomScaleSheetLayoutView="115" zoomScalePageLayoutView="115" workbookViewId="0">
      <selection activeCell="G39" sqref="G39"/>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472</v>
      </c>
      <c r="C1" s="421"/>
      <c r="D1" s="426" t="s">
        <v>16</v>
      </c>
      <c r="E1" s="1" t="s">
        <v>1</v>
      </c>
      <c r="F1" s="1"/>
      <c r="G1" s="1" t="s">
        <v>6</v>
      </c>
      <c r="H1" s="1"/>
      <c r="I1" s="36"/>
      <c r="J1" s="36"/>
      <c r="K1" s="3"/>
    </row>
    <row r="2" spans="1:11" ht="9.9499999999999993" customHeight="1">
      <c r="A2" s="411"/>
      <c r="B2" s="422"/>
      <c r="C2" s="423"/>
      <c r="D2" s="412"/>
      <c r="E2" s="97" t="s">
        <v>1051</v>
      </c>
      <c r="F2" s="97"/>
      <c r="G2" s="97" t="s">
        <v>1052</v>
      </c>
      <c r="H2" s="97"/>
      <c r="I2" s="37"/>
      <c r="J2" s="37"/>
      <c r="K2" s="7"/>
    </row>
    <row r="3" spans="1:11" ht="9.9499999999999993" customHeight="1">
      <c r="A3" s="412"/>
      <c r="B3" s="422"/>
      <c r="C3" s="423"/>
      <c r="D3" s="412"/>
      <c r="E3" s="5" t="s">
        <v>3</v>
      </c>
      <c r="F3" s="5"/>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39.75" customHeight="1">
      <c r="A8" s="416" t="s">
        <v>473</v>
      </c>
      <c r="B8" s="417" t="s">
        <v>473</v>
      </c>
      <c r="C8" s="11">
        <v>1</v>
      </c>
      <c r="D8" s="12">
        <f>IF(OR(F8="",F8=0),"",(G8/F8))</f>
        <v>31.85</v>
      </c>
      <c r="E8" s="29">
        <f>IF(OR(C8="-",C8="",D8=""),"-",(D8/C8))</f>
        <v>31.85</v>
      </c>
      <c r="F8" s="11">
        <v>1</v>
      </c>
      <c r="G8" s="12">
        <v>31.85</v>
      </c>
      <c r="H8" s="12"/>
      <c r="I8" s="39"/>
      <c r="J8" s="39" t="s">
        <v>1014</v>
      </c>
      <c r="K8" s="45"/>
    </row>
    <row r="9" spans="1:11" ht="29.25">
      <c r="A9" s="414" t="s">
        <v>474</v>
      </c>
      <c r="B9" s="415" t="s">
        <v>474</v>
      </c>
      <c r="C9" s="13">
        <v>3</v>
      </c>
      <c r="D9" s="14">
        <f>IF(OR(F9="",F9=0),"",(G9/F9))</f>
        <v>31.85</v>
      </c>
      <c r="E9" s="30">
        <f>IF(OR(C9="-",C9="",D9=""),"-",(D9/C9))</f>
        <v>10.616666666666667</v>
      </c>
      <c r="F9" s="13">
        <v>1</v>
      </c>
      <c r="G9" s="14">
        <v>31.85</v>
      </c>
      <c r="H9" s="14"/>
      <c r="I9" s="42"/>
      <c r="J9" s="42" t="s">
        <v>1015</v>
      </c>
      <c r="K9" s="46"/>
    </row>
    <row r="10" spans="1:11" ht="91.5" customHeight="1">
      <c r="A10" s="414" t="s">
        <v>1198</v>
      </c>
      <c r="B10" s="415" t="s">
        <v>475</v>
      </c>
      <c r="C10" s="13"/>
      <c r="D10" s="14">
        <f t="shared" ref="D10:D38" si="0">IF(OR(F10="",F10=0),"",(G10/F10))</f>
        <v>22.75</v>
      </c>
      <c r="E10" s="30" t="str">
        <f t="shared" ref="E10:E43" si="1">IF(OR(C10="-",C10="",D10=""),"-",(D10/C10))</f>
        <v>-</v>
      </c>
      <c r="F10" s="13">
        <v>1</v>
      </c>
      <c r="G10" s="14">
        <v>22.75</v>
      </c>
      <c r="H10" s="14"/>
      <c r="I10" s="42"/>
      <c r="J10" s="42" t="s">
        <v>1016</v>
      </c>
      <c r="K10" s="46"/>
    </row>
    <row r="11" spans="1:11" ht="39">
      <c r="A11" s="414" t="s">
        <v>476</v>
      </c>
      <c r="B11" s="415" t="s">
        <v>476</v>
      </c>
      <c r="C11" s="13">
        <v>6</v>
      </c>
      <c r="D11" s="14">
        <v>39.130000000000003</v>
      </c>
      <c r="E11" s="30">
        <f t="shared" si="1"/>
        <v>6.5216666666666674</v>
      </c>
      <c r="F11" s="13">
        <v>0</v>
      </c>
      <c r="G11" s="14"/>
      <c r="H11" s="14"/>
      <c r="I11" s="116" t="s">
        <v>1138</v>
      </c>
      <c r="J11" s="42" t="s">
        <v>1017</v>
      </c>
      <c r="K11" s="46" t="s">
        <v>1018</v>
      </c>
    </row>
    <row r="12" spans="1:11" ht="42" customHeight="1">
      <c r="A12" s="414" t="s">
        <v>273</v>
      </c>
      <c r="B12" s="415" t="s">
        <v>273</v>
      </c>
      <c r="C12" s="13">
        <v>6</v>
      </c>
      <c r="D12" s="14">
        <f t="shared" si="0"/>
        <v>273</v>
      </c>
      <c r="E12" s="30">
        <f t="shared" si="1"/>
        <v>45.5</v>
      </c>
      <c r="F12" s="13">
        <v>1</v>
      </c>
      <c r="G12" s="14">
        <v>273</v>
      </c>
      <c r="H12" s="14"/>
      <c r="I12" s="42" t="s">
        <v>1139</v>
      </c>
      <c r="J12" s="42" t="s">
        <v>1019</v>
      </c>
      <c r="K12" s="46"/>
    </row>
    <row r="13" spans="1:11" ht="30" customHeight="1">
      <c r="A13" s="414" t="s">
        <v>477</v>
      </c>
      <c r="B13" s="415" t="s">
        <v>477</v>
      </c>
      <c r="C13" s="13">
        <v>1</v>
      </c>
      <c r="D13" s="14">
        <f t="shared" si="0"/>
        <v>41.86</v>
      </c>
      <c r="E13" s="30">
        <f t="shared" si="1"/>
        <v>41.86</v>
      </c>
      <c r="F13" s="13">
        <v>1</v>
      </c>
      <c r="G13" s="14">
        <v>41.86</v>
      </c>
      <c r="H13" s="14"/>
      <c r="I13" s="42"/>
      <c r="J13" s="42" t="s">
        <v>1020</v>
      </c>
      <c r="K13" s="46"/>
    </row>
    <row r="14" spans="1:11" ht="48.75">
      <c r="A14" s="414" t="s">
        <v>478</v>
      </c>
      <c r="B14" s="415" t="s">
        <v>478</v>
      </c>
      <c r="C14" s="13">
        <v>80</v>
      </c>
      <c r="D14" s="14">
        <f t="shared" si="0"/>
        <v>72.8</v>
      </c>
      <c r="E14" s="30">
        <f>IF(OR(C14="-",C14="",D14=""),"-",(D14/C14))</f>
        <v>0.90999999999999992</v>
      </c>
      <c r="F14" s="13">
        <v>1</v>
      </c>
      <c r="G14" s="14">
        <v>72.8</v>
      </c>
      <c r="H14" s="14"/>
      <c r="I14" s="42"/>
      <c r="J14" s="42" t="s">
        <v>1021</v>
      </c>
      <c r="K14" s="46"/>
    </row>
    <row r="15" spans="1:11" ht="39">
      <c r="A15" s="414" t="s">
        <v>479</v>
      </c>
      <c r="B15" s="415" t="s">
        <v>479</v>
      </c>
      <c r="C15" s="13">
        <v>20</v>
      </c>
      <c r="D15" s="14">
        <f t="shared" si="0"/>
        <v>54.6</v>
      </c>
      <c r="E15" s="30">
        <f t="shared" si="1"/>
        <v>2.73</v>
      </c>
      <c r="F15" s="13">
        <v>1</v>
      </c>
      <c r="G15" s="14">
        <v>54.6</v>
      </c>
      <c r="H15" s="14"/>
      <c r="I15" s="42"/>
      <c r="J15" s="42" t="s">
        <v>1022</v>
      </c>
      <c r="K15" s="46"/>
    </row>
    <row r="16" spans="1:11" ht="48.75">
      <c r="A16" s="414" t="s">
        <v>425</v>
      </c>
      <c r="B16" s="415" t="s">
        <v>425</v>
      </c>
      <c r="C16" s="13"/>
      <c r="D16" s="14">
        <f t="shared" si="0"/>
        <v>18.2</v>
      </c>
      <c r="E16" s="30" t="str">
        <f t="shared" si="1"/>
        <v>-</v>
      </c>
      <c r="F16" s="13">
        <v>1</v>
      </c>
      <c r="G16" s="14">
        <v>18.2</v>
      </c>
      <c r="H16" s="14"/>
      <c r="I16" s="42" t="s">
        <v>1139</v>
      </c>
      <c r="J16" s="42" t="s">
        <v>1023</v>
      </c>
      <c r="K16" s="46"/>
    </row>
    <row r="17" spans="1:11" ht="39">
      <c r="A17" s="414" t="s">
        <v>480</v>
      </c>
      <c r="B17" s="415" t="s">
        <v>480</v>
      </c>
      <c r="C17" s="13"/>
      <c r="D17" s="14">
        <f t="shared" si="0"/>
        <v>76.400000000000006</v>
      </c>
      <c r="E17" s="30" t="str">
        <f t="shared" si="1"/>
        <v>-</v>
      </c>
      <c r="F17" s="13">
        <v>1</v>
      </c>
      <c r="G17" s="14">
        <v>76.400000000000006</v>
      </c>
      <c r="H17" s="14"/>
      <c r="I17" s="42" t="s">
        <v>1136</v>
      </c>
      <c r="J17" s="42" t="s">
        <v>1024</v>
      </c>
      <c r="K17" s="46" t="s">
        <v>1025</v>
      </c>
    </row>
    <row r="18" spans="1:11" ht="33.75" customHeight="1">
      <c r="A18" s="414" t="s">
        <v>481</v>
      </c>
      <c r="B18" s="415" t="s">
        <v>481</v>
      </c>
      <c r="C18" s="13"/>
      <c r="D18" s="14">
        <f t="shared" si="0"/>
        <v>38.200000000000003</v>
      </c>
      <c r="E18" s="30" t="str">
        <f t="shared" si="1"/>
        <v>-</v>
      </c>
      <c r="F18" s="13">
        <v>1</v>
      </c>
      <c r="G18" s="14">
        <v>38.200000000000003</v>
      </c>
      <c r="H18" s="14"/>
      <c r="I18" s="42" t="s">
        <v>1136</v>
      </c>
      <c r="J18" s="42"/>
      <c r="K18" s="46"/>
    </row>
    <row r="19" spans="1:11" ht="60" customHeight="1">
      <c r="A19" s="414" t="s">
        <v>482</v>
      </c>
      <c r="B19" s="415" t="s">
        <v>482</v>
      </c>
      <c r="C19" s="13">
        <v>1</v>
      </c>
      <c r="D19" s="14">
        <f t="shared" si="0"/>
        <v>22.75</v>
      </c>
      <c r="E19" s="30">
        <f t="shared" si="1"/>
        <v>22.75</v>
      </c>
      <c r="F19" s="13">
        <v>5</v>
      </c>
      <c r="G19" s="14">
        <v>113.75</v>
      </c>
      <c r="H19" s="14"/>
      <c r="I19" s="42"/>
      <c r="J19" s="42" t="s">
        <v>1156</v>
      </c>
      <c r="K19" s="46"/>
    </row>
    <row r="20" spans="1:11" ht="29.25">
      <c r="A20" s="414" t="s">
        <v>483</v>
      </c>
      <c r="B20" s="415" t="s">
        <v>483</v>
      </c>
      <c r="C20" s="13">
        <v>3</v>
      </c>
      <c r="D20" s="14">
        <f t="shared" si="0"/>
        <v>31.85</v>
      </c>
      <c r="E20" s="30">
        <f t="shared" si="1"/>
        <v>10.616666666666667</v>
      </c>
      <c r="F20" s="13">
        <v>1</v>
      </c>
      <c r="G20" s="14">
        <v>31.85</v>
      </c>
      <c r="H20" s="14"/>
      <c r="I20" s="42"/>
      <c r="J20" s="42" t="s">
        <v>1026</v>
      </c>
      <c r="K20" s="46"/>
    </row>
    <row r="21" spans="1:11" ht="59.25" customHeight="1">
      <c r="A21" s="414" t="s">
        <v>484</v>
      </c>
      <c r="B21" s="415" t="s">
        <v>484</v>
      </c>
      <c r="C21" s="13">
        <v>1</v>
      </c>
      <c r="D21" s="14">
        <f t="shared" si="0"/>
        <v>9.1</v>
      </c>
      <c r="E21" s="30">
        <f t="shared" si="1"/>
        <v>9.1</v>
      </c>
      <c r="F21" s="13">
        <v>1</v>
      </c>
      <c r="G21" s="14">
        <v>9.1</v>
      </c>
      <c r="H21" s="14"/>
      <c r="I21" s="42"/>
      <c r="J21" s="42" t="s">
        <v>1157</v>
      </c>
      <c r="K21" s="46"/>
    </row>
    <row r="22" spans="1:11" ht="19.5">
      <c r="A22" s="414" t="s">
        <v>485</v>
      </c>
      <c r="B22" s="415" t="s">
        <v>485</v>
      </c>
      <c r="C22" s="13">
        <v>1</v>
      </c>
      <c r="D22" s="14">
        <f t="shared" si="0"/>
        <v>18.2</v>
      </c>
      <c r="E22" s="30">
        <f t="shared" si="1"/>
        <v>18.2</v>
      </c>
      <c r="F22" s="13">
        <v>1</v>
      </c>
      <c r="G22" s="14">
        <v>18.2</v>
      </c>
      <c r="H22" s="14"/>
      <c r="I22" s="42"/>
      <c r="J22" s="42" t="s">
        <v>1158</v>
      </c>
      <c r="K22" s="46"/>
    </row>
    <row r="23" spans="1:11" ht="42" customHeight="1">
      <c r="A23" s="414" t="s">
        <v>486</v>
      </c>
      <c r="B23" s="415" t="s">
        <v>486</v>
      </c>
      <c r="C23" s="13"/>
      <c r="D23" s="14">
        <f t="shared" si="0"/>
        <v>31.85</v>
      </c>
      <c r="E23" s="30" t="str">
        <f t="shared" si="1"/>
        <v>-</v>
      </c>
      <c r="F23" s="13">
        <v>1</v>
      </c>
      <c r="G23" s="14">
        <v>31.85</v>
      </c>
      <c r="H23" s="14"/>
      <c r="I23" s="42" t="s">
        <v>1139</v>
      </c>
      <c r="J23" s="42" t="s">
        <v>1027</v>
      </c>
      <c r="K23" s="46"/>
    </row>
    <row r="24" spans="1:11" ht="42" customHeight="1">
      <c r="A24" s="79"/>
      <c r="B24" s="79"/>
      <c r="C24" s="37"/>
      <c r="D24" s="80"/>
      <c r="E24" s="81"/>
      <c r="F24" s="37"/>
      <c r="G24" s="80"/>
      <c r="H24" s="80"/>
      <c r="I24" s="121"/>
      <c r="J24" s="121"/>
      <c r="K24" s="121"/>
    </row>
    <row r="25" spans="1:11" ht="42" hidden="1" customHeight="1">
      <c r="A25" s="79"/>
      <c r="B25" s="79"/>
      <c r="C25" s="37"/>
      <c r="D25" s="80"/>
      <c r="E25" s="81"/>
      <c r="F25" s="37"/>
      <c r="G25" s="80"/>
      <c r="H25" s="80"/>
      <c r="I25" s="121"/>
      <c r="J25" s="121"/>
      <c r="K25" s="121"/>
    </row>
    <row r="26" spans="1:11" ht="9.75">
      <c r="A26" s="109"/>
      <c r="B26" s="109"/>
      <c r="C26" s="90"/>
      <c r="D26" s="110"/>
      <c r="E26" s="111"/>
      <c r="F26" s="90"/>
      <c r="G26" s="110"/>
      <c r="H26" s="110"/>
      <c r="I26" s="112"/>
      <c r="J26" s="112"/>
      <c r="K26" s="112"/>
    </row>
    <row r="27" spans="1:11" ht="9.9499999999999993" customHeight="1">
      <c r="A27" s="410" t="s">
        <v>0</v>
      </c>
      <c r="B27" s="420" t="s">
        <v>472</v>
      </c>
      <c r="C27" s="421"/>
      <c r="D27" s="426"/>
      <c r="E27" s="1"/>
      <c r="F27" s="1"/>
      <c r="G27" s="1"/>
      <c r="H27" s="1"/>
      <c r="I27" s="36"/>
      <c r="J27" s="36"/>
      <c r="K27" s="3"/>
    </row>
    <row r="28" spans="1:11" ht="9.9499999999999993" customHeight="1">
      <c r="A28" s="411"/>
      <c r="B28" s="422"/>
      <c r="C28" s="423"/>
      <c r="D28" s="412"/>
      <c r="E28" s="97"/>
      <c r="F28" s="97"/>
      <c r="G28" s="97"/>
      <c r="H28" s="97"/>
      <c r="I28" s="37"/>
      <c r="J28" s="37"/>
      <c r="K28" s="7"/>
    </row>
    <row r="29" spans="1:11" ht="9.9499999999999993" customHeight="1">
      <c r="A29" s="412"/>
      <c r="B29" s="422"/>
      <c r="C29" s="423"/>
      <c r="D29" s="412"/>
      <c r="E29" s="5"/>
      <c r="F29" s="5"/>
      <c r="G29" s="5"/>
      <c r="H29" s="5"/>
      <c r="I29" s="37"/>
      <c r="J29" s="37"/>
      <c r="K29" s="7"/>
    </row>
    <row r="30" spans="1:11" ht="9.9499999999999993" customHeight="1">
      <c r="A30" s="412"/>
      <c r="B30" s="422"/>
      <c r="C30" s="423"/>
      <c r="D30" s="412"/>
      <c r="E30" s="5"/>
      <c r="F30" s="5"/>
      <c r="G30" s="5"/>
      <c r="H30" s="5"/>
      <c r="I30" s="37"/>
      <c r="J30" s="37"/>
      <c r="K30" s="7"/>
    </row>
    <row r="31" spans="1:11" ht="9.9499999999999993" customHeight="1">
      <c r="A31" s="413"/>
      <c r="B31" s="424"/>
      <c r="C31" s="425"/>
      <c r="D31" s="413"/>
      <c r="E31" s="8"/>
      <c r="F31" s="8"/>
      <c r="G31" s="8"/>
      <c r="H31" s="8"/>
      <c r="I31" s="38"/>
      <c r="J31" s="38"/>
      <c r="K31" s="9"/>
    </row>
    <row r="32" spans="1:11" ht="9.9499999999999993" customHeight="1">
      <c r="A32" s="90"/>
      <c r="B32" s="90"/>
      <c r="C32" s="90"/>
      <c r="D32" s="90"/>
      <c r="E32" s="90"/>
      <c r="F32" s="90"/>
      <c r="G32" s="90"/>
      <c r="H32" s="90"/>
      <c r="I32" s="90"/>
      <c r="J32" s="90"/>
      <c r="K32" s="90"/>
    </row>
    <row r="33" spans="1:11" ht="62.25" customHeight="1">
      <c r="A33" s="414" t="s">
        <v>487</v>
      </c>
      <c r="B33" s="415" t="s">
        <v>487</v>
      </c>
      <c r="C33" s="13"/>
      <c r="D33" s="14">
        <v>31.85</v>
      </c>
      <c r="E33" s="30" t="str">
        <f>IF(OR(C33="-",C33="",D33=""),"-",(D33/C33))</f>
        <v>-</v>
      </c>
      <c r="F33" s="13"/>
      <c r="G33" s="14"/>
      <c r="H33" s="14"/>
      <c r="I33" s="42" t="s">
        <v>1137</v>
      </c>
      <c r="J33" s="42" t="s">
        <v>1028</v>
      </c>
      <c r="K33" s="46"/>
    </row>
    <row r="34" spans="1:11" ht="30.75" customHeight="1">
      <c r="A34" s="414" t="s">
        <v>488</v>
      </c>
      <c r="B34" s="415" t="s">
        <v>488</v>
      </c>
      <c r="C34" s="13"/>
      <c r="D34" s="14">
        <f>IF(OR(F34="",F34=0),"",(G34/F34))</f>
        <v>27.3</v>
      </c>
      <c r="E34" s="30" t="str">
        <f>IF(OR(C34="-",C34="",D34=""),"-",(D34/C34))</f>
        <v>-</v>
      </c>
      <c r="F34" s="13">
        <v>1</v>
      </c>
      <c r="G34" s="14">
        <v>27.3</v>
      </c>
      <c r="H34" s="14"/>
      <c r="I34" s="42" t="s">
        <v>1139</v>
      </c>
      <c r="J34" s="42" t="s">
        <v>1029</v>
      </c>
      <c r="K34" s="46"/>
    </row>
    <row r="35" spans="1:11" ht="39">
      <c r="A35" s="414" t="s">
        <v>434</v>
      </c>
      <c r="B35" s="415" t="s">
        <v>434</v>
      </c>
      <c r="C35" s="13"/>
      <c r="D35" s="14">
        <v>47.32</v>
      </c>
      <c r="E35" s="30" t="str">
        <f>IF(OR(C35="-",C35="",D35=""),"-",(D35/C35))</f>
        <v>-</v>
      </c>
      <c r="F35" s="13">
        <v>0</v>
      </c>
      <c r="G35" s="14"/>
      <c r="H35" s="14"/>
      <c r="I35" s="42" t="s">
        <v>1137</v>
      </c>
      <c r="J35" s="42" t="s">
        <v>1030</v>
      </c>
      <c r="K35" s="46"/>
    </row>
    <row r="36" spans="1:11" ht="32.25" customHeight="1">
      <c r="A36" s="436" t="s">
        <v>489</v>
      </c>
      <c r="B36" s="437" t="s">
        <v>489</v>
      </c>
      <c r="C36" s="136"/>
      <c r="D36" s="137">
        <f>IF(OR(F36="",F36=0),"",(G36/F36))</f>
        <v>31.85</v>
      </c>
      <c r="E36" s="138" t="str">
        <f>IF(OR(C36="-",C36="",D36=""),"-",(D36/C36))</f>
        <v>-</v>
      </c>
      <c r="F36" s="136">
        <v>1</v>
      </c>
      <c r="G36" s="137">
        <v>31.85</v>
      </c>
      <c r="H36" s="137"/>
      <c r="I36" s="139" t="s">
        <v>1139</v>
      </c>
      <c r="J36" s="139" t="s">
        <v>1031</v>
      </c>
      <c r="K36" s="140"/>
    </row>
    <row r="37" spans="1:11" ht="41.25" customHeight="1">
      <c r="A37" s="414" t="s">
        <v>490</v>
      </c>
      <c r="B37" s="415" t="s">
        <v>490</v>
      </c>
      <c r="C37" s="13"/>
      <c r="D37" s="14">
        <v>40.04</v>
      </c>
      <c r="E37" s="30" t="str">
        <f t="shared" si="1"/>
        <v>-</v>
      </c>
      <c r="F37" s="13">
        <v>0</v>
      </c>
      <c r="G37" s="14"/>
      <c r="H37" s="14"/>
      <c r="I37" s="42" t="s">
        <v>1201</v>
      </c>
      <c r="J37" s="42"/>
      <c r="K37" s="46"/>
    </row>
    <row r="38" spans="1:11" ht="29.25">
      <c r="A38" s="462" t="s">
        <v>1070</v>
      </c>
      <c r="B38" s="463"/>
      <c r="C38" s="105"/>
      <c r="D38" s="14">
        <f t="shared" si="0"/>
        <v>40.04</v>
      </c>
      <c r="E38" s="30" t="str">
        <f t="shared" si="1"/>
        <v>-</v>
      </c>
      <c r="F38" s="13">
        <v>1</v>
      </c>
      <c r="G38" s="14">
        <v>40.04</v>
      </c>
      <c r="H38" s="14"/>
      <c r="I38" s="42" t="s">
        <v>1136</v>
      </c>
      <c r="J38" s="42" t="s">
        <v>1032</v>
      </c>
      <c r="K38" s="46"/>
    </row>
    <row r="39" spans="1:11" ht="18" customHeight="1">
      <c r="A39" s="464" t="s">
        <v>1069</v>
      </c>
      <c r="B39" s="465"/>
      <c r="C39" s="72" t="s">
        <v>57</v>
      </c>
      <c r="D39" s="71">
        <f>SUM(D8:D38)</f>
        <v>1032.7900000000002</v>
      </c>
      <c r="E39" s="72" t="s">
        <v>506</v>
      </c>
      <c r="F39" s="73">
        <f>SUM(F8:F38)</f>
        <v>22</v>
      </c>
      <c r="G39" s="71">
        <f>SUM(G8:G38)</f>
        <v>965.45000000000016</v>
      </c>
      <c r="H39" s="72" t="s">
        <v>506</v>
      </c>
      <c r="I39" s="74"/>
      <c r="J39" s="74"/>
      <c r="K39" s="75"/>
    </row>
    <row r="40" spans="1:11" ht="18" customHeight="1">
      <c r="A40" s="466"/>
      <c r="B40" s="467"/>
      <c r="C40" s="108"/>
      <c r="D40" s="76"/>
      <c r="E40" s="77"/>
      <c r="F40" s="36"/>
      <c r="G40" s="76"/>
      <c r="H40" s="76"/>
      <c r="I40" s="78"/>
      <c r="J40" s="78"/>
      <c r="K40" s="113"/>
    </row>
    <row r="41" spans="1:11" ht="18" customHeight="1">
      <c r="A41" s="468" t="s">
        <v>1071</v>
      </c>
      <c r="B41" s="469"/>
      <c r="C41" s="105"/>
      <c r="D41" s="14"/>
      <c r="E41" s="30"/>
      <c r="F41" s="13"/>
      <c r="G41" s="14"/>
      <c r="H41" s="14"/>
      <c r="I41" s="42"/>
      <c r="J41" s="42"/>
      <c r="K41" s="46"/>
    </row>
    <row r="42" spans="1:11" ht="47.25" customHeight="1">
      <c r="A42" s="414" t="s">
        <v>1173</v>
      </c>
      <c r="B42" s="415" t="s">
        <v>491</v>
      </c>
      <c r="C42" s="13"/>
      <c r="D42" s="14">
        <v>48.23</v>
      </c>
      <c r="E42" s="30" t="str">
        <f t="shared" si="1"/>
        <v>-</v>
      </c>
      <c r="F42" s="13"/>
      <c r="G42" s="14"/>
      <c r="H42" s="14"/>
      <c r="I42" s="42" t="s">
        <v>1135</v>
      </c>
      <c r="J42" s="42"/>
      <c r="K42" s="46"/>
    </row>
    <row r="43" spans="1:11" ht="29.25">
      <c r="A43" s="414" t="s">
        <v>492</v>
      </c>
      <c r="B43" s="415" t="s">
        <v>492</v>
      </c>
      <c r="C43" s="13"/>
      <c r="D43" s="14">
        <v>31.85</v>
      </c>
      <c r="E43" s="30" t="str">
        <f t="shared" si="1"/>
        <v>-</v>
      </c>
      <c r="F43" s="13"/>
      <c r="G43" s="14"/>
      <c r="H43" s="14"/>
      <c r="I43" s="42" t="s">
        <v>1136</v>
      </c>
      <c r="J43" s="42" t="s">
        <v>1033</v>
      </c>
      <c r="K43" s="46"/>
    </row>
    <row r="44" spans="1:11" ht="18" customHeight="1">
      <c r="A44" s="408" t="s">
        <v>506</v>
      </c>
      <c r="B44" s="409"/>
      <c r="C44" s="21" t="s">
        <v>506</v>
      </c>
      <c r="D44" s="22"/>
      <c r="E44" s="23" t="s">
        <v>506</v>
      </c>
      <c r="F44" s="24"/>
      <c r="G44" s="22"/>
      <c r="H44" s="23" t="s">
        <v>506</v>
      </c>
      <c r="I44" s="43"/>
      <c r="J44" s="43"/>
      <c r="K44" s="48"/>
    </row>
    <row r="101" ht="42" customHeight="1"/>
  </sheetData>
  <mergeCells count="35">
    <mergeCell ref="A42:B42"/>
    <mergeCell ref="A43:B43"/>
    <mergeCell ref="A44:B44"/>
    <mergeCell ref="A36:B36"/>
    <mergeCell ref="A37:B37"/>
    <mergeCell ref="A13:B13"/>
    <mergeCell ref="B1:C5"/>
    <mergeCell ref="A35:B35"/>
    <mergeCell ref="A15:B15"/>
    <mergeCell ref="A16:B16"/>
    <mergeCell ref="A17:B17"/>
    <mergeCell ref="A18:B18"/>
    <mergeCell ref="A19:B19"/>
    <mergeCell ref="A20:B20"/>
    <mergeCell ref="A21:B21"/>
    <mergeCell ref="A22:B22"/>
    <mergeCell ref="A23:B23"/>
    <mergeCell ref="A33:B33"/>
    <mergeCell ref="A34:B34"/>
    <mergeCell ref="D1:D5"/>
    <mergeCell ref="A38:B38"/>
    <mergeCell ref="A39:B39"/>
    <mergeCell ref="A40:B40"/>
    <mergeCell ref="A41:B41"/>
    <mergeCell ref="A27:A31"/>
    <mergeCell ref="B27:C31"/>
    <mergeCell ref="D27:D31"/>
    <mergeCell ref="A8:B8"/>
    <mergeCell ref="A14:B14"/>
    <mergeCell ref="A1:A5"/>
    <mergeCell ref="A7:B7"/>
    <mergeCell ref="A9:B9"/>
    <mergeCell ref="A10:B10"/>
    <mergeCell ref="A11:B11"/>
    <mergeCell ref="A12:B12"/>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0" zoomScale="115" zoomScaleNormal="130" zoomScaleSheetLayoutView="85" zoomScalePageLayoutView="115" workbookViewId="0">
      <selection activeCell="I3" sqref="I3"/>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70" t="s">
        <v>1072</v>
      </c>
      <c r="C1" s="471"/>
      <c r="D1" s="426" t="s">
        <v>16</v>
      </c>
      <c r="E1" s="1" t="s">
        <v>1</v>
      </c>
      <c r="F1" s="1"/>
      <c r="G1" s="1" t="s">
        <v>6</v>
      </c>
      <c r="H1" s="1">
        <v>4</v>
      </c>
      <c r="I1" s="36"/>
      <c r="J1" s="36"/>
      <c r="K1" s="3"/>
    </row>
    <row r="2" spans="1:11" ht="9.9499999999999993" customHeight="1">
      <c r="A2" s="411"/>
      <c r="B2" s="472"/>
      <c r="C2" s="473"/>
      <c r="D2" s="412"/>
      <c r="E2" s="97" t="s">
        <v>1051</v>
      </c>
      <c r="F2" s="97"/>
      <c r="G2" s="97" t="s">
        <v>1052</v>
      </c>
      <c r="H2" s="97"/>
      <c r="I2" s="37"/>
      <c r="J2" s="37"/>
      <c r="K2" s="7"/>
    </row>
    <row r="3" spans="1:11" ht="9.9499999999999993" customHeight="1">
      <c r="A3" s="412"/>
      <c r="B3" s="472"/>
      <c r="C3" s="473"/>
      <c r="D3" s="412"/>
      <c r="E3" s="5" t="s">
        <v>3</v>
      </c>
      <c r="F3" s="5"/>
      <c r="G3" s="5" t="s">
        <v>7</v>
      </c>
      <c r="H3" s="5">
        <v>3</v>
      </c>
      <c r="I3" s="37"/>
      <c r="J3" s="37"/>
      <c r="K3" s="7"/>
    </row>
    <row r="4" spans="1:11" ht="9.9499999999999993" customHeight="1">
      <c r="A4" s="412"/>
      <c r="B4" s="472"/>
      <c r="C4" s="473"/>
      <c r="D4" s="412"/>
      <c r="E4" s="5" t="s">
        <v>4</v>
      </c>
      <c r="F4" s="5"/>
      <c r="G4" s="5"/>
      <c r="H4" s="5"/>
      <c r="I4" s="37"/>
      <c r="J4" s="37"/>
      <c r="K4" s="7"/>
    </row>
    <row r="5" spans="1:11" ht="9.9499999999999993" customHeight="1">
      <c r="A5" s="413"/>
      <c r="B5" s="474"/>
      <c r="C5" s="475"/>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75.75" customHeight="1">
      <c r="A8" s="416" t="s">
        <v>333</v>
      </c>
      <c r="B8" s="417" t="s">
        <v>333</v>
      </c>
      <c r="C8" s="11">
        <v>5</v>
      </c>
      <c r="D8" s="12" t="str">
        <f>IF(OR(F8="",F8=0),"",(G8/F8))</f>
        <v/>
      </c>
      <c r="E8" s="12" t="str">
        <f>IF(OR(C8="-",C8="",D8=""),"-",(D8/C8))</f>
        <v>-</v>
      </c>
      <c r="F8" s="11">
        <v>0</v>
      </c>
      <c r="G8" s="12">
        <v>40.950000000000003</v>
      </c>
      <c r="H8" s="12"/>
      <c r="I8" s="39"/>
      <c r="J8" s="39" t="s">
        <v>1034</v>
      </c>
      <c r="K8" s="45"/>
    </row>
    <row r="9" spans="1:11" ht="48.75">
      <c r="A9" s="414" t="s">
        <v>493</v>
      </c>
      <c r="B9" s="415" t="s">
        <v>493</v>
      </c>
      <c r="C9" s="13">
        <v>3</v>
      </c>
      <c r="D9" s="14">
        <f>IF(OR(F9="",F9=0),"",(G9/F9))</f>
        <v>81.900000000000006</v>
      </c>
      <c r="E9" s="14">
        <f>IF(OR(C9="-",C9="",D9=""),"-",(D9/C9))</f>
        <v>27.3</v>
      </c>
      <c r="F9" s="13">
        <v>1</v>
      </c>
      <c r="G9" s="14">
        <v>81.900000000000006</v>
      </c>
      <c r="H9" s="14"/>
      <c r="I9" s="42" t="s">
        <v>1140</v>
      </c>
      <c r="J9" s="42" t="s">
        <v>1035</v>
      </c>
      <c r="K9" s="46"/>
    </row>
    <row r="10" spans="1:11" ht="29.25">
      <c r="A10" s="414" t="s">
        <v>1199</v>
      </c>
      <c r="B10" s="415" t="s">
        <v>494</v>
      </c>
      <c r="C10" s="13">
        <v>2</v>
      </c>
      <c r="D10" s="14">
        <f t="shared" ref="D10:D15" si="0">IF(OR(F10="",F10=0),"",(G10/F10))</f>
        <v>54.6</v>
      </c>
      <c r="E10" s="14">
        <f t="shared" ref="E10:E15" si="1">IF(OR(C10="-",C10="",D10=""),"-",(D10/C10))</f>
        <v>27.3</v>
      </c>
      <c r="F10" s="13">
        <v>1</v>
      </c>
      <c r="G10" s="14">
        <v>54.6</v>
      </c>
      <c r="H10" s="14"/>
      <c r="I10" s="42" t="s">
        <v>1143</v>
      </c>
      <c r="J10" s="42" t="s">
        <v>1036</v>
      </c>
      <c r="K10" s="46"/>
    </row>
    <row r="11" spans="1:11" ht="35.25" customHeight="1">
      <c r="A11" s="414" t="s">
        <v>327</v>
      </c>
      <c r="B11" s="415" t="s">
        <v>327</v>
      </c>
      <c r="C11" s="13">
        <v>6</v>
      </c>
      <c r="D11" s="14">
        <f t="shared" si="0"/>
        <v>91</v>
      </c>
      <c r="E11" s="14">
        <f t="shared" si="1"/>
        <v>15.166666666666666</v>
      </c>
      <c r="F11" s="13">
        <v>1</v>
      </c>
      <c r="G11" s="14">
        <v>91</v>
      </c>
      <c r="H11" s="14"/>
      <c r="I11" s="42"/>
      <c r="J11" s="42" t="s">
        <v>1037</v>
      </c>
      <c r="K11" s="46"/>
    </row>
    <row r="12" spans="1:11" ht="102.75" customHeight="1">
      <c r="A12" s="414" t="s">
        <v>495</v>
      </c>
      <c r="B12" s="415" t="s">
        <v>495</v>
      </c>
      <c r="C12" s="13">
        <v>6</v>
      </c>
      <c r="D12" s="14">
        <f t="shared" si="0"/>
        <v>182</v>
      </c>
      <c r="E12" s="14">
        <f t="shared" si="1"/>
        <v>30.333333333333332</v>
      </c>
      <c r="F12" s="13">
        <v>1</v>
      </c>
      <c r="G12" s="14">
        <v>182</v>
      </c>
      <c r="H12" s="14"/>
      <c r="I12" s="42" t="s">
        <v>1144</v>
      </c>
      <c r="J12" s="42" t="s">
        <v>1038</v>
      </c>
      <c r="K12" s="46"/>
    </row>
    <row r="13" spans="1:11" ht="51" customHeight="1">
      <c r="A13" s="414" t="s">
        <v>496</v>
      </c>
      <c r="B13" s="415" t="s">
        <v>496</v>
      </c>
      <c r="C13" s="13">
        <v>5</v>
      </c>
      <c r="D13" s="14">
        <f t="shared" si="0"/>
        <v>27.3</v>
      </c>
      <c r="E13" s="14">
        <f t="shared" si="1"/>
        <v>5.46</v>
      </c>
      <c r="F13" s="13">
        <v>1</v>
      </c>
      <c r="G13" s="14">
        <v>27.3</v>
      </c>
      <c r="H13" s="14"/>
      <c r="I13" s="42" t="s">
        <v>1143</v>
      </c>
      <c r="J13" s="42" t="s">
        <v>1039</v>
      </c>
      <c r="K13" s="46"/>
    </row>
    <row r="14" spans="1:11" ht="18" customHeight="1">
      <c r="A14" s="414" t="s">
        <v>497</v>
      </c>
      <c r="B14" s="415" t="s">
        <v>497</v>
      </c>
      <c r="C14" s="13">
        <v>1</v>
      </c>
      <c r="D14" s="14">
        <f t="shared" si="0"/>
        <v>22.75</v>
      </c>
      <c r="E14" s="14">
        <f>IF(OR(C14="-",C14="",D14=""),"-",(D14/C14))</f>
        <v>22.75</v>
      </c>
      <c r="F14" s="13">
        <v>2</v>
      </c>
      <c r="G14" s="14">
        <v>45.5</v>
      </c>
      <c r="H14" s="14"/>
      <c r="I14" s="42"/>
      <c r="J14" s="42"/>
      <c r="K14" s="46"/>
    </row>
    <row r="15" spans="1:11" ht="18" customHeight="1">
      <c r="A15" s="414" t="s">
        <v>498</v>
      </c>
      <c r="B15" s="415" t="s">
        <v>498</v>
      </c>
      <c r="C15" s="13">
        <v>1</v>
      </c>
      <c r="D15" s="14">
        <f t="shared" si="0"/>
        <v>22.8</v>
      </c>
      <c r="E15" s="14">
        <f t="shared" si="1"/>
        <v>22.8</v>
      </c>
      <c r="F15" s="13">
        <v>1</v>
      </c>
      <c r="G15" s="14">
        <v>22.8</v>
      </c>
      <c r="H15" s="14"/>
      <c r="I15" s="42"/>
      <c r="J15" s="42"/>
      <c r="K15" s="46"/>
    </row>
    <row r="16" spans="1:11" ht="18" customHeight="1">
      <c r="A16" s="408" t="s">
        <v>506</v>
      </c>
      <c r="B16" s="409"/>
      <c r="C16" s="21" t="s">
        <v>506</v>
      </c>
      <c r="D16" s="22">
        <f>SUM(D9:D15)</f>
        <v>482.35</v>
      </c>
      <c r="E16" s="23" t="s">
        <v>506</v>
      </c>
      <c r="F16" s="24">
        <f>SUM(F8:F15)</f>
        <v>8</v>
      </c>
      <c r="G16" s="22">
        <f>SUM(G8:G15)</f>
        <v>546.04999999999995</v>
      </c>
      <c r="H16" s="23" t="s">
        <v>506</v>
      </c>
      <c r="I16" s="43"/>
      <c r="J16" s="43"/>
      <c r="K16" s="48"/>
    </row>
    <row r="99" ht="42" customHeight="1"/>
  </sheetData>
  <mergeCells count="13">
    <mergeCell ref="A11:B11"/>
    <mergeCell ref="B1:C5"/>
    <mergeCell ref="A15:B15"/>
    <mergeCell ref="A16:B16"/>
    <mergeCell ref="A8:B8"/>
    <mergeCell ref="A14:B14"/>
    <mergeCell ref="A12:B12"/>
    <mergeCell ref="A13:B13"/>
    <mergeCell ref="D1:D5"/>
    <mergeCell ref="A1:A5"/>
    <mergeCell ref="A7:B7"/>
    <mergeCell ref="A9:B9"/>
    <mergeCell ref="A10:B10"/>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5" zoomScale="115" zoomScaleNormal="130" zoomScaleSheetLayoutView="85" zoomScalePageLayoutView="115" workbookViewId="0">
      <selection activeCell="G33" sqref="G33"/>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78" t="s">
        <v>420</v>
      </c>
      <c r="C1" s="479"/>
      <c r="D1" s="426" t="s">
        <v>16</v>
      </c>
      <c r="E1" s="1" t="s">
        <v>1</v>
      </c>
      <c r="F1" s="1"/>
      <c r="G1" s="1" t="s">
        <v>6</v>
      </c>
      <c r="H1" s="1"/>
      <c r="I1" s="36"/>
      <c r="J1" s="36"/>
      <c r="K1" s="3"/>
    </row>
    <row r="2" spans="1:11" ht="9.9499999999999993" customHeight="1">
      <c r="A2" s="411"/>
      <c r="B2" s="480"/>
      <c r="C2" s="481"/>
      <c r="D2" s="412"/>
      <c r="E2" s="97" t="s">
        <v>1051</v>
      </c>
      <c r="F2" s="97"/>
      <c r="G2" s="97" t="s">
        <v>1052</v>
      </c>
      <c r="H2" s="97"/>
      <c r="I2" s="37"/>
      <c r="J2" s="37"/>
      <c r="K2" s="7"/>
    </row>
    <row r="3" spans="1:11" ht="9.9499999999999993" customHeight="1">
      <c r="A3" s="412"/>
      <c r="B3" s="480"/>
      <c r="C3" s="481"/>
      <c r="D3" s="412"/>
      <c r="E3" s="5" t="s">
        <v>3</v>
      </c>
      <c r="F3" s="5"/>
      <c r="G3" s="5" t="s">
        <v>8</v>
      </c>
      <c r="H3" s="5"/>
      <c r="I3" s="37"/>
      <c r="J3" s="37"/>
      <c r="K3" s="7"/>
    </row>
    <row r="4" spans="1:11" ht="9.9499999999999993" customHeight="1">
      <c r="A4" s="412"/>
      <c r="B4" s="480"/>
      <c r="C4" s="481"/>
      <c r="D4" s="412"/>
      <c r="E4" s="5" t="s">
        <v>4</v>
      </c>
      <c r="F4" s="5"/>
      <c r="G4" s="5"/>
      <c r="H4" s="5"/>
      <c r="I4" s="37"/>
      <c r="J4" s="37"/>
      <c r="K4" s="7"/>
    </row>
    <row r="5" spans="1:11" ht="9.9499999999999993" customHeight="1">
      <c r="A5" s="413"/>
      <c r="B5" s="482"/>
      <c r="C5" s="483"/>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18" customHeight="1">
      <c r="A8" s="416" t="s">
        <v>421</v>
      </c>
      <c r="B8" s="417" t="s">
        <v>421</v>
      </c>
      <c r="C8" s="11"/>
      <c r="D8" s="12">
        <f>IF(OR(F8="",F8=0),"",(G8/F8))</f>
        <v>45.5</v>
      </c>
      <c r="E8" s="29" t="str">
        <f>IF(OR(C8="-",C8="",D8=""),"-",(D8/C8))</f>
        <v>-</v>
      </c>
      <c r="F8" s="11">
        <v>1</v>
      </c>
      <c r="G8" s="12">
        <v>45.5</v>
      </c>
      <c r="H8" s="12"/>
      <c r="I8" s="39"/>
      <c r="J8" s="39"/>
      <c r="K8" s="45"/>
    </row>
    <row r="9" spans="1:11" ht="23.25" customHeight="1">
      <c r="A9" s="414" t="s">
        <v>422</v>
      </c>
      <c r="B9" s="415" t="s">
        <v>422</v>
      </c>
      <c r="C9" s="13"/>
      <c r="D9" s="14">
        <f>IF(OR(F9="",F9=0),"",(G9/F9))</f>
        <v>63.7</v>
      </c>
      <c r="E9" s="30" t="str">
        <f>IF(OR(C9="-",C9="",D9=""),"-",(D9/C9))</f>
        <v>-</v>
      </c>
      <c r="F9" s="13">
        <v>1</v>
      </c>
      <c r="G9" s="14">
        <v>63.7</v>
      </c>
      <c r="H9" s="14"/>
      <c r="I9" s="42" t="s">
        <v>1139</v>
      </c>
      <c r="J9" s="42"/>
      <c r="K9" s="46"/>
    </row>
    <row r="10" spans="1:11" ht="18" customHeight="1">
      <c r="A10" s="414" t="s">
        <v>1195</v>
      </c>
      <c r="B10" s="415" t="s">
        <v>423</v>
      </c>
      <c r="C10" s="13"/>
      <c r="D10" s="14">
        <f t="shared" ref="D10:D31" si="0">IF(OR(F10="",F10=0),"",(G10/F10))</f>
        <v>136.5</v>
      </c>
      <c r="E10" s="30" t="str">
        <f t="shared" ref="E10:E31" si="1">IF(OR(C10="-",C10="",D10=""),"-",(D10/C10))</f>
        <v>-</v>
      </c>
      <c r="F10" s="13">
        <v>1</v>
      </c>
      <c r="G10" s="14">
        <v>136.5</v>
      </c>
      <c r="H10" s="14"/>
      <c r="I10" s="42" t="s">
        <v>1136</v>
      </c>
      <c r="J10" s="42"/>
      <c r="K10" s="46"/>
    </row>
    <row r="11" spans="1:11" ht="18" customHeight="1">
      <c r="A11" s="414" t="s">
        <v>424</v>
      </c>
      <c r="B11" s="415" t="s">
        <v>424</v>
      </c>
      <c r="C11" s="13">
        <v>6</v>
      </c>
      <c r="D11" s="14">
        <f t="shared" si="0"/>
        <v>50.050000000000004</v>
      </c>
      <c r="E11" s="30">
        <f t="shared" si="1"/>
        <v>8.3416666666666668</v>
      </c>
      <c r="F11" s="13">
        <v>1</v>
      </c>
      <c r="G11" s="14">
        <v>50.050000000000004</v>
      </c>
      <c r="H11" s="14"/>
      <c r="I11" s="42"/>
      <c r="J11" s="42"/>
      <c r="K11" s="46"/>
    </row>
    <row r="12" spans="1:11" ht="43.5" customHeight="1">
      <c r="A12" s="414" t="s">
        <v>425</v>
      </c>
      <c r="B12" s="415" t="s">
        <v>425</v>
      </c>
      <c r="C12" s="13">
        <v>6</v>
      </c>
      <c r="D12" s="14">
        <v>9.1</v>
      </c>
      <c r="E12" s="30">
        <f t="shared" si="1"/>
        <v>1.5166666666666666</v>
      </c>
      <c r="F12" s="13">
        <v>0</v>
      </c>
      <c r="G12" s="14"/>
      <c r="H12" s="14"/>
      <c r="I12" s="42" t="s">
        <v>1137</v>
      </c>
      <c r="J12" s="42"/>
      <c r="K12" s="46"/>
    </row>
    <row r="13" spans="1:11" ht="30.75" customHeight="1">
      <c r="A13" s="414" t="s">
        <v>426</v>
      </c>
      <c r="B13" s="415" t="s">
        <v>426</v>
      </c>
      <c r="C13" s="13"/>
      <c r="D13" s="14">
        <f t="shared" si="0"/>
        <v>13.65</v>
      </c>
      <c r="E13" s="30" t="str">
        <f t="shared" si="1"/>
        <v>-</v>
      </c>
      <c r="F13" s="13">
        <v>1</v>
      </c>
      <c r="G13" s="14">
        <v>13.65</v>
      </c>
      <c r="H13" s="14"/>
      <c r="I13" s="42" t="s">
        <v>1140</v>
      </c>
      <c r="J13" s="42"/>
      <c r="K13" s="46"/>
    </row>
    <row r="14" spans="1:11" ht="18" customHeight="1">
      <c r="A14" s="414" t="s">
        <v>427</v>
      </c>
      <c r="B14" s="415" t="s">
        <v>427</v>
      </c>
      <c r="C14" s="13"/>
      <c r="D14" s="14">
        <f t="shared" si="0"/>
        <v>18.2</v>
      </c>
      <c r="E14" s="30" t="str">
        <f>IF(OR(C14="-",C14="",D14=""),"-",(D14/C14))</f>
        <v>-</v>
      </c>
      <c r="F14" s="13">
        <v>1</v>
      </c>
      <c r="G14" s="14">
        <v>18.2</v>
      </c>
      <c r="H14" s="14"/>
      <c r="I14" s="42"/>
      <c r="J14" s="42"/>
      <c r="K14" s="46"/>
    </row>
    <row r="15" spans="1:11" ht="24.75" customHeight="1">
      <c r="A15" s="414" t="s">
        <v>428</v>
      </c>
      <c r="B15" s="415" t="s">
        <v>428</v>
      </c>
      <c r="C15" s="13"/>
      <c r="D15" s="14">
        <f t="shared" si="0"/>
        <v>637</v>
      </c>
      <c r="E15" s="30" t="str">
        <f t="shared" si="1"/>
        <v>-</v>
      </c>
      <c r="F15" s="13">
        <v>1</v>
      </c>
      <c r="G15" s="14">
        <v>637</v>
      </c>
      <c r="H15" s="14"/>
      <c r="I15" s="42" t="s">
        <v>1140</v>
      </c>
      <c r="J15" s="42"/>
      <c r="K15" s="46"/>
    </row>
    <row r="16" spans="1:11" ht="42" customHeight="1">
      <c r="A16" s="414" t="s">
        <v>429</v>
      </c>
      <c r="B16" s="415" t="s">
        <v>429</v>
      </c>
      <c r="C16" s="13"/>
      <c r="D16" s="14">
        <v>18.2</v>
      </c>
      <c r="E16" s="30" t="str">
        <f t="shared" si="1"/>
        <v>-</v>
      </c>
      <c r="F16" s="13">
        <v>1</v>
      </c>
      <c r="G16" s="14"/>
      <c r="H16" s="14"/>
      <c r="I16" s="42" t="s">
        <v>1137</v>
      </c>
      <c r="J16" s="42"/>
      <c r="K16" s="46"/>
    </row>
    <row r="17" spans="1:11" ht="23.25" customHeight="1">
      <c r="A17" s="414" t="s">
        <v>430</v>
      </c>
      <c r="B17" s="415" t="s">
        <v>430</v>
      </c>
      <c r="C17" s="13"/>
      <c r="D17" s="14">
        <v>18.2</v>
      </c>
      <c r="E17" s="30" t="str">
        <f t="shared" si="1"/>
        <v>-</v>
      </c>
      <c r="F17" s="13">
        <v>1</v>
      </c>
      <c r="G17" s="14"/>
      <c r="H17" s="14"/>
      <c r="I17" s="42" t="s">
        <v>1141</v>
      </c>
      <c r="J17" s="42"/>
      <c r="K17" s="46"/>
    </row>
    <row r="18" spans="1:11" ht="18" customHeight="1">
      <c r="A18" s="414" t="s">
        <v>431</v>
      </c>
      <c r="B18" s="415" t="s">
        <v>431</v>
      </c>
      <c r="C18" s="13"/>
      <c r="D18" s="14">
        <v>182</v>
      </c>
      <c r="E18" s="30" t="str">
        <f t="shared" si="1"/>
        <v>-</v>
      </c>
      <c r="F18" s="13">
        <v>1</v>
      </c>
      <c r="G18" s="14"/>
      <c r="H18" s="14"/>
      <c r="I18" s="42" t="s">
        <v>1136</v>
      </c>
      <c r="J18" s="42"/>
      <c r="K18" s="46"/>
    </row>
    <row r="19" spans="1:11" ht="42" customHeight="1">
      <c r="A19" s="414" t="s">
        <v>357</v>
      </c>
      <c r="B19" s="415" t="s">
        <v>357</v>
      </c>
      <c r="C19" s="13"/>
      <c r="D19" s="14">
        <f t="shared" si="0"/>
        <v>455</v>
      </c>
      <c r="E19" s="30" t="str">
        <f t="shared" si="1"/>
        <v>-</v>
      </c>
      <c r="F19" s="13">
        <v>1</v>
      </c>
      <c r="G19" s="14">
        <v>455</v>
      </c>
      <c r="H19" s="14"/>
      <c r="I19" s="42" t="s">
        <v>1142</v>
      </c>
      <c r="J19" s="42" t="s">
        <v>1170</v>
      </c>
      <c r="K19" s="46" t="s">
        <v>984</v>
      </c>
    </row>
    <row r="20" spans="1:11" ht="26.25" customHeight="1">
      <c r="A20" s="414" t="s">
        <v>432</v>
      </c>
      <c r="B20" s="415" t="s">
        <v>432</v>
      </c>
      <c r="C20" s="13"/>
      <c r="D20" s="14">
        <f t="shared" si="0"/>
        <v>72.8</v>
      </c>
      <c r="E20" s="30" t="str">
        <f t="shared" si="1"/>
        <v>-</v>
      </c>
      <c r="F20" s="13">
        <v>1</v>
      </c>
      <c r="G20" s="14">
        <v>72.8</v>
      </c>
      <c r="H20" s="14"/>
      <c r="I20" s="42" t="s">
        <v>1140</v>
      </c>
      <c r="J20" s="42"/>
      <c r="K20" s="46"/>
    </row>
    <row r="21" spans="1:11" ht="18" customHeight="1">
      <c r="A21" s="414" t="s">
        <v>433</v>
      </c>
      <c r="B21" s="415" t="s">
        <v>433</v>
      </c>
      <c r="C21" s="13"/>
      <c r="D21" s="14">
        <f t="shared" si="0"/>
        <v>22.75</v>
      </c>
      <c r="E21" s="30" t="str">
        <f t="shared" si="1"/>
        <v>-</v>
      </c>
      <c r="F21" s="13">
        <v>1</v>
      </c>
      <c r="G21" s="14">
        <v>22.75</v>
      </c>
      <c r="H21" s="14"/>
      <c r="I21" s="42"/>
      <c r="J21" s="42"/>
      <c r="K21" s="46"/>
    </row>
    <row r="22" spans="1:11" ht="25.5" customHeight="1">
      <c r="A22" s="414" t="s">
        <v>434</v>
      </c>
      <c r="B22" s="415" t="s">
        <v>434</v>
      </c>
      <c r="C22" s="13"/>
      <c r="D22" s="14">
        <f t="shared" si="0"/>
        <v>18.2</v>
      </c>
      <c r="E22" s="30" t="str">
        <f t="shared" si="1"/>
        <v>-</v>
      </c>
      <c r="F22" s="13">
        <v>1</v>
      </c>
      <c r="G22" s="14">
        <v>18.2</v>
      </c>
      <c r="H22" s="14"/>
      <c r="I22" s="42" t="s">
        <v>1140</v>
      </c>
      <c r="J22" s="42"/>
      <c r="K22" s="46"/>
    </row>
    <row r="23" spans="1:11" ht="29.25">
      <c r="A23" s="414" t="s">
        <v>435</v>
      </c>
      <c r="B23" s="415" t="s">
        <v>435</v>
      </c>
      <c r="C23" s="13"/>
      <c r="D23" s="14">
        <f t="shared" si="0"/>
        <v>273</v>
      </c>
      <c r="E23" s="30" t="str">
        <f t="shared" si="1"/>
        <v>-</v>
      </c>
      <c r="F23" s="13">
        <v>1</v>
      </c>
      <c r="G23" s="14">
        <v>273</v>
      </c>
      <c r="H23" s="14"/>
      <c r="I23" s="42" t="s">
        <v>1139</v>
      </c>
      <c r="J23" s="42" t="s">
        <v>985</v>
      </c>
      <c r="K23" s="46" t="s">
        <v>986</v>
      </c>
    </row>
    <row r="24" spans="1:11" ht="39">
      <c r="A24" s="414" t="s">
        <v>436</v>
      </c>
      <c r="B24" s="415" t="s">
        <v>436</v>
      </c>
      <c r="C24" s="13"/>
      <c r="D24" s="14">
        <v>273</v>
      </c>
      <c r="E24" s="30" t="str">
        <f t="shared" si="1"/>
        <v>-</v>
      </c>
      <c r="F24" s="13">
        <v>1</v>
      </c>
      <c r="G24" s="14"/>
      <c r="H24" s="14"/>
      <c r="I24" s="42" t="s">
        <v>1137</v>
      </c>
      <c r="J24" s="42" t="s">
        <v>987</v>
      </c>
      <c r="K24" s="46" t="s">
        <v>988</v>
      </c>
    </row>
    <row r="25" spans="1:11" ht="54" customHeight="1">
      <c r="A25" s="476" t="s">
        <v>1059</v>
      </c>
      <c r="B25" s="477" t="s">
        <v>1059</v>
      </c>
      <c r="C25" s="104"/>
      <c r="D25" s="14">
        <v>791.7</v>
      </c>
      <c r="E25" s="30" t="str">
        <f t="shared" si="1"/>
        <v>-</v>
      </c>
      <c r="F25" s="13">
        <v>1</v>
      </c>
      <c r="G25" s="14">
        <v>791.7</v>
      </c>
      <c r="H25" s="14"/>
      <c r="I25" s="42" t="s">
        <v>1172</v>
      </c>
      <c r="J25" s="42" t="s">
        <v>1065</v>
      </c>
      <c r="K25" s="46" t="s">
        <v>1171</v>
      </c>
    </row>
    <row r="26" spans="1:11" ht="19.5" customHeight="1">
      <c r="A26" s="441" t="s">
        <v>1060</v>
      </c>
      <c r="B26" s="442" t="s">
        <v>1060</v>
      </c>
      <c r="C26" s="104"/>
      <c r="D26" s="14">
        <v>45.5</v>
      </c>
      <c r="E26" s="30" t="str">
        <f t="shared" si="1"/>
        <v>-</v>
      </c>
      <c r="F26" s="13">
        <v>1</v>
      </c>
      <c r="G26" s="14">
        <v>45.5</v>
      </c>
      <c r="H26" s="14"/>
      <c r="I26" s="42" t="s">
        <v>1136</v>
      </c>
      <c r="J26" s="42"/>
      <c r="K26" s="46" t="s">
        <v>1066</v>
      </c>
    </row>
    <row r="27" spans="1:11" ht="26.25" customHeight="1">
      <c r="A27" s="441" t="s">
        <v>1061</v>
      </c>
      <c r="B27" s="442" t="s">
        <v>1061</v>
      </c>
      <c r="C27" s="104"/>
      <c r="D27" s="14">
        <v>45.5</v>
      </c>
      <c r="E27" s="30" t="str">
        <f t="shared" si="1"/>
        <v>-</v>
      </c>
      <c r="F27" s="13">
        <v>1</v>
      </c>
      <c r="G27" s="14">
        <v>45.5</v>
      </c>
      <c r="H27" s="14"/>
      <c r="I27" s="42" t="s">
        <v>1136</v>
      </c>
      <c r="J27" s="42"/>
      <c r="K27" s="46" t="s">
        <v>989</v>
      </c>
    </row>
    <row r="28" spans="1:11" ht="18" customHeight="1">
      <c r="A28" s="441" t="s">
        <v>1062</v>
      </c>
      <c r="B28" s="442" t="s">
        <v>1062</v>
      </c>
      <c r="C28" s="104"/>
      <c r="D28" s="14">
        <v>22.75</v>
      </c>
      <c r="E28" s="30" t="str">
        <f t="shared" si="1"/>
        <v>-</v>
      </c>
      <c r="F28" s="13">
        <v>1</v>
      </c>
      <c r="G28" s="14">
        <v>22.75</v>
      </c>
      <c r="H28" s="14"/>
      <c r="I28" s="42"/>
      <c r="J28" s="42"/>
      <c r="K28" s="46" t="s">
        <v>990</v>
      </c>
    </row>
    <row r="29" spans="1:11" ht="18" customHeight="1">
      <c r="A29" s="441" t="s">
        <v>1063</v>
      </c>
      <c r="B29" s="442" t="s">
        <v>1063</v>
      </c>
      <c r="C29" s="104"/>
      <c r="D29" s="14">
        <v>54.6</v>
      </c>
      <c r="E29" s="30" t="str">
        <f t="shared" ref="E29:E30" si="2">IF(OR(C29="-",C29="",D29=""),"-",(D29/C29))</f>
        <v>-</v>
      </c>
      <c r="F29" s="13">
        <v>1</v>
      </c>
      <c r="G29" s="14">
        <v>54.6</v>
      </c>
      <c r="H29" s="14"/>
      <c r="I29" s="42"/>
      <c r="J29" s="42" t="s">
        <v>991</v>
      </c>
      <c r="K29" s="46" t="s">
        <v>992</v>
      </c>
    </row>
    <row r="30" spans="1:11" ht="24.75" customHeight="1">
      <c r="A30" s="441" t="s">
        <v>1064</v>
      </c>
      <c r="B30" s="442" t="s">
        <v>1064</v>
      </c>
      <c r="C30" s="104"/>
      <c r="D30" s="14">
        <v>36.4</v>
      </c>
      <c r="E30" s="30" t="str">
        <f t="shared" si="2"/>
        <v>-</v>
      </c>
      <c r="F30" s="13">
        <v>1</v>
      </c>
      <c r="G30" s="14">
        <v>36.4</v>
      </c>
      <c r="H30" s="14"/>
      <c r="I30" s="42" t="s">
        <v>1139</v>
      </c>
      <c r="J30" s="42"/>
      <c r="K30" s="46" t="s">
        <v>993</v>
      </c>
    </row>
    <row r="31" spans="1:11" ht="23.25" customHeight="1">
      <c r="A31" s="484" t="s">
        <v>437</v>
      </c>
      <c r="B31" s="485" t="s">
        <v>437</v>
      </c>
      <c r="C31" s="13"/>
      <c r="D31" s="14">
        <f t="shared" si="0"/>
        <v>27.3</v>
      </c>
      <c r="E31" s="30" t="str">
        <f t="shared" si="1"/>
        <v>-</v>
      </c>
      <c r="F31" s="13">
        <v>1</v>
      </c>
      <c r="G31" s="14">
        <v>27.3</v>
      </c>
      <c r="H31" s="14"/>
      <c r="I31" s="42" t="s">
        <v>1139</v>
      </c>
      <c r="J31" s="42"/>
      <c r="K31" s="46" t="s">
        <v>994</v>
      </c>
    </row>
    <row r="32" spans="1:11" ht="18" customHeight="1">
      <c r="A32" s="408" t="s">
        <v>506</v>
      </c>
      <c r="B32" s="409"/>
      <c r="C32" s="21" t="s">
        <v>506</v>
      </c>
      <c r="D32" s="22">
        <f>SUM(D8:D31)</f>
        <v>3330.6000000000004</v>
      </c>
      <c r="E32" s="23" t="s">
        <v>506</v>
      </c>
      <c r="F32" s="24">
        <f>SUM(F8:F31)</f>
        <v>23</v>
      </c>
      <c r="G32" s="22">
        <f>SUM(G8:G31)</f>
        <v>2830.1000000000004</v>
      </c>
      <c r="H32" s="23" t="s">
        <v>506</v>
      </c>
      <c r="I32" s="43"/>
      <c r="J32" s="43"/>
      <c r="K32" s="48"/>
    </row>
    <row r="99" ht="42" customHeight="1"/>
  </sheetData>
  <mergeCells count="29">
    <mergeCell ref="A32:B32"/>
    <mergeCell ref="A22:B22"/>
    <mergeCell ref="A31:B31"/>
    <mergeCell ref="A29:B29"/>
    <mergeCell ref="A30:B30"/>
    <mergeCell ref="A24:B24"/>
    <mergeCell ref="A28:B28"/>
    <mergeCell ref="A20:B20"/>
    <mergeCell ref="A15:B15"/>
    <mergeCell ref="A16:B16"/>
    <mergeCell ref="A17:B17"/>
    <mergeCell ref="A18:B18"/>
    <mergeCell ref="A19:B19"/>
    <mergeCell ref="A21:B21"/>
    <mergeCell ref="D1:D5"/>
    <mergeCell ref="A25:B25"/>
    <mergeCell ref="A26:B26"/>
    <mergeCell ref="A27:B27"/>
    <mergeCell ref="A8:B8"/>
    <mergeCell ref="A14:B14"/>
    <mergeCell ref="A1:A5"/>
    <mergeCell ref="A7:B7"/>
    <mergeCell ref="A9:B9"/>
    <mergeCell ref="A10:B10"/>
    <mergeCell ref="A11:B11"/>
    <mergeCell ref="A12:B12"/>
    <mergeCell ref="A13:B13"/>
    <mergeCell ref="B1:C5"/>
    <mergeCell ref="A23:B23"/>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34" zoomScale="115" zoomScaleNormal="130" zoomScaleSheetLayoutView="85" zoomScalePageLayoutView="115" workbookViewId="0">
      <selection activeCell="B6" sqref="B6"/>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86" t="s">
        <v>1298</v>
      </c>
      <c r="C1" s="487"/>
      <c r="D1" s="426" t="s">
        <v>16</v>
      </c>
      <c r="E1" s="1" t="s">
        <v>1</v>
      </c>
      <c r="F1" s="1"/>
      <c r="G1" s="1" t="s">
        <v>6</v>
      </c>
      <c r="H1" s="1"/>
      <c r="I1" s="36"/>
      <c r="J1" s="36"/>
      <c r="K1" s="3"/>
    </row>
    <row r="2" spans="1:11" ht="9.9499999999999993" customHeight="1">
      <c r="A2" s="411"/>
      <c r="B2" s="488"/>
      <c r="C2" s="489"/>
      <c r="D2" s="412"/>
      <c r="E2" s="97" t="s">
        <v>1051</v>
      </c>
      <c r="F2" s="97"/>
      <c r="G2" s="97" t="s">
        <v>1052</v>
      </c>
      <c r="H2" s="97"/>
      <c r="I2" s="37"/>
      <c r="J2" s="37"/>
      <c r="K2" s="7"/>
    </row>
    <row r="3" spans="1:11" ht="9.9499999999999993" customHeight="1">
      <c r="A3" s="412"/>
      <c r="B3" s="488"/>
      <c r="C3" s="489"/>
      <c r="D3" s="412"/>
      <c r="E3" s="5" t="s">
        <v>3</v>
      </c>
      <c r="F3" s="5"/>
      <c r="G3" s="5" t="s">
        <v>8</v>
      </c>
      <c r="H3" s="5"/>
      <c r="I3" s="37"/>
      <c r="J3" s="37"/>
      <c r="K3" s="7"/>
    </row>
    <row r="4" spans="1:11" ht="9.9499999999999993" customHeight="1">
      <c r="A4" s="412"/>
      <c r="B4" s="488"/>
      <c r="C4" s="489"/>
      <c r="D4" s="412"/>
      <c r="E4" s="5" t="s">
        <v>4</v>
      </c>
      <c r="F4" s="5"/>
      <c r="G4" s="5"/>
      <c r="H4" s="5"/>
      <c r="I4" s="37"/>
      <c r="J4" s="37"/>
      <c r="K4" s="7"/>
    </row>
    <row r="5" spans="1:11" ht="9.9499999999999993" customHeight="1">
      <c r="A5" s="413"/>
      <c r="B5" s="490"/>
      <c r="C5" s="491"/>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63" customHeight="1">
      <c r="A8" s="416" t="s">
        <v>499</v>
      </c>
      <c r="B8" s="417" t="s">
        <v>499</v>
      </c>
      <c r="C8" s="11"/>
      <c r="D8" s="12">
        <f>IF(OR(F8="",F8=0),"",(G8/F8))</f>
        <v>1365</v>
      </c>
      <c r="E8" s="29" t="str">
        <f>IF(OR(C8="-",C8="",D8=""),"-",(D8/C8))</f>
        <v>-</v>
      </c>
      <c r="F8" s="11">
        <v>1</v>
      </c>
      <c r="G8" s="12">
        <v>1365</v>
      </c>
      <c r="H8" s="12"/>
      <c r="I8" s="42" t="s">
        <v>1144</v>
      </c>
      <c r="J8" s="39" t="s">
        <v>1040</v>
      </c>
      <c r="K8" s="45" t="s">
        <v>1041</v>
      </c>
    </row>
    <row r="9" spans="1:11" ht="63.75" customHeight="1">
      <c r="A9" s="414" t="s">
        <v>500</v>
      </c>
      <c r="B9" s="415" t="s">
        <v>500</v>
      </c>
      <c r="C9" s="13"/>
      <c r="D9" s="14">
        <f>IF(OR(F9="",F9=0),"",(G9/F9))</f>
        <v>182</v>
      </c>
      <c r="E9" s="30" t="str">
        <f>IF(OR(C9="-",C9="",D9=""),"-",(D9/C9))</f>
        <v>-</v>
      </c>
      <c r="F9" s="13">
        <v>1</v>
      </c>
      <c r="G9" s="14">
        <v>182</v>
      </c>
      <c r="H9" s="14"/>
      <c r="I9" s="42" t="s">
        <v>1143</v>
      </c>
      <c r="J9" s="42" t="s">
        <v>1042</v>
      </c>
      <c r="K9" s="46" t="s">
        <v>1043</v>
      </c>
    </row>
    <row r="10" spans="1:11" ht="33.75" customHeight="1">
      <c r="A10" s="414" t="s">
        <v>1174</v>
      </c>
      <c r="B10" s="415" t="s">
        <v>501</v>
      </c>
      <c r="C10" s="13"/>
      <c r="D10" s="14">
        <f t="shared" ref="D10:D14" si="0">IF(OR(F10="",F10=0),"",(G10/F10))</f>
        <v>182</v>
      </c>
      <c r="E10" s="30" t="str">
        <f t="shared" ref="E10:E13" si="1">IF(OR(C10="-",C10="",D10=""),"-",(D10/C10))</f>
        <v>-</v>
      </c>
      <c r="F10" s="13">
        <v>1</v>
      </c>
      <c r="G10" s="14">
        <v>182</v>
      </c>
      <c r="H10" s="14"/>
      <c r="I10" s="42" t="s">
        <v>1143</v>
      </c>
      <c r="J10" s="42" t="s">
        <v>1044</v>
      </c>
      <c r="K10" s="46"/>
    </row>
    <row r="11" spans="1:11" ht="54" customHeight="1">
      <c r="A11" s="414" t="s">
        <v>502</v>
      </c>
      <c r="B11" s="415" t="s">
        <v>502</v>
      </c>
      <c r="C11" s="13">
        <v>6</v>
      </c>
      <c r="D11" s="14">
        <f t="shared" si="0"/>
        <v>45.5</v>
      </c>
      <c r="E11" s="30">
        <f t="shared" si="1"/>
        <v>7.583333333333333</v>
      </c>
      <c r="F11" s="13">
        <v>1</v>
      </c>
      <c r="G11" s="14">
        <v>45.5</v>
      </c>
      <c r="H11" s="14"/>
      <c r="I11" s="42" t="s">
        <v>1143</v>
      </c>
      <c r="J11" s="42" t="s">
        <v>1045</v>
      </c>
      <c r="K11" s="46"/>
    </row>
    <row r="12" spans="1:11" ht="48.75">
      <c r="A12" s="414" t="s">
        <v>503</v>
      </c>
      <c r="B12" s="415" t="s">
        <v>503</v>
      </c>
      <c r="C12" s="13">
        <v>6</v>
      </c>
      <c r="D12" s="14">
        <f t="shared" si="0"/>
        <v>136.5</v>
      </c>
      <c r="E12" s="30">
        <f t="shared" si="1"/>
        <v>22.75</v>
      </c>
      <c r="F12" s="13">
        <v>1</v>
      </c>
      <c r="G12" s="14">
        <v>136.5</v>
      </c>
      <c r="H12" s="14"/>
      <c r="I12" s="42" t="s">
        <v>1143</v>
      </c>
      <c r="J12" s="42" t="s">
        <v>1046</v>
      </c>
      <c r="K12" s="46" t="s">
        <v>1047</v>
      </c>
    </row>
    <row r="13" spans="1:11" ht="45.75" customHeight="1">
      <c r="A13" s="414" t="s">
        <v>504</v>
      </c>
      <c r="B13" s="415" t="s">
        <v>504</v>
      </c>
      <c r="C13" s="13"/>
      <c r="D13" s="14">
        <f t="shared" si="0"/>
        <v>182</v>
      </c>
      <c r="E13" s="30" t="str">
        <f t="shared" si="1"/>
        <v>-</v>
      </c>
      <c r="F13" s="13">
        <v>1</v>
      </c>
      <c r="G13" s="14">
        <v>182</v>
      </c>
      <c r="H13" s="14"/>
      <c r="I13" s="42"/>
      <c r="J13" s="42" t="s">
        <v>1048</v>
      </c>
      <c r="K13" s="46"/>
    </row>
    <row r="14" spans="1:11" ht="56.25" customHeight="1">
      <c r="A14" s="414" t="s">
        <v>505</v>
      </c>
      <c r="B14" s="415" t="s">
        <v>505</v>
      </c>
      <c r="C14" s="13"/>
      <c r="D14" s="14">
        <f t="shared" si="0"/>
        <v>273</v>
      </c>
      <c r="E14" s="30" t="str">
        <f>IF(OR(C14="-",C14="",D14=""),"-",(D14/C14))</f>
        <v>-</v>
      </c>
      <c r="F14" s="13">
        <v>1</v>
      </c>
      <c r="G14" s="14">
        <v>273</v>
      </c>
      <c r="H14" s="14"/>
      <c r="I14" s="42"/>
      <c r="J14" s="42" t="s">
        <v>1049</v>
      </c>
      <c r="K14" s="46" t="s">
        <v>1050</v>
      </c>
    </row>
    <row r="15" spans="1:11" ht="18" customHeight="1">
      <c r="A15" s="408" t="s">
        <v>506</v>
      </c>
      <c r="B15" s="409"/>
      <c r="C15" s="21" t="s">
        <v>506</v>
      </c>
      <c r="D15" s="22">
        <f>SUM(D8:D14)</f>
        <v>2366</v>
      </c>
      <c r="E15" s="23" t="s">
        <v>506</v>
      </c>
      <c r="F15" s="24">
        <f>SUM(F8:F14)</f>
        <v>7</v>
      </c>
      <c r="G15" s="22">
        <f>SUM(G8:G14)</f>
        <v>2366</v>
      </c>
      <c r="H15" s="23" t="s">
        <v>506</v>
      </c>
      <c r="I15" s="43"/>
      <c r="J15" s="43"/>
      <c r="K15" s="48"/>
    </row>
    <row r="99" ht="42" customHeight="1"/>
  </sheetData>
  <mergeCells count="12">
    <mergeCell ref="D1:D5"/>
    <mergeCell ref="A15:B1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showWhiteSpace="0" view="pageLayout" topLeftCell="A53" zoomScale="115" zoomScaleNormal="130" zoomScaleSheetLayoutView="85" zoomScalePageLayoutView="115" workbookViewId="0">
      <selection activeCell="G50" sqref="G50"/>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438</v>
      </c>
      <c r="C1" s="421"/>
      <c r="D1" s="426" t="s">
        <v>16</v>
      </c>
      <c r="E1" s="1" t="s">
        <v>1</v>
      </c>
      <c r="F1" s="1"/>
      <c r="G1" s="1" t="s">
        <v>6</v>
      </c>
      <c r="H1" s="1"/>
      <c r="I1" s="36"/>
      <c r="J1" s="36"/>
      <c r="K1" s="3"/>
    </row>
    <row r="2" spans="1:11" ht="9.9499999999999993" customHeight="1">
      <c r="A2" s="411"/>
      <c r="B2" s="422"/>
      <c r="C2" s="423"/>
      <c r="D2" s="412"/>
      <c r="E2" s="97" t="s">
        <v>1051</v>
      </c>
      <c r="F2" s="97"/>
      <c r="G2" s="97" t="s">
        <v>1052</v>
      </c>
      <c r="H2" s="97"/>
      <c r="I2" s="37"/>
      <c r="J2" s="37"/>
      <c r="K2" s="7"/>
    </row>
    <row r="3" spans="1:11" ht="9.9499999999999993" customHeight="1">
      <c r="A3" s="412"/>
      <c r="B3" s="422"/>
      <c r="C3" s="423"/>
      <c r="D3" s="412"/>
      <c r="E3" s="5" t="s">
        <v>3</v>
      </c>
      <c r="F3" s="5"/>
      <c r="G3" s="5" t="s">
        <v>8</v>
      </c>
      <c r="H3" s="5"/>
      <c r="I3" s="37"/>
      <c r="J3" s="37"/>
      <c r="K3" s="7"/>
    </row>
    <row r="4" spans="1:11" ht="9.9499999999999993" customHeight="1">
      <c r="A4" s="412"/>
      <c r="B4" s="422"/>
      <c r="C4" s="423"/>
      <c r="D4" s="412"/>
      <c r="E4" s="5" t="s">
        <v>4</v>
      </c>
      <c r="F4" s="5"/>
      <c r="G4" s="5"/>
      <c r="H4" s="5"/>
      <c r="I4" s="37"/>
      <c r="J4" s="37"/>
      <c r="K4" s="7"/>
    </row>
    <row r="5" spans="1:11" ht="9.9499999999999993" customHeight="1">
      <c r="A5" s="413"/>
      <c r="B5" s="424"/>
      <c r="C5" s="425"/>
      <c r="D5" s="413"/>
      <c r="E5" s="8" t="s">
        <v>5</v>
      </c>
      <c r="F5" s="8">
        <f>SUM(F1:F4)</f>
        <v>0</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19.5">
      <c r="A8" s="416" t="s">
        <v>439</v>
      </c>
      <c r="B8" s="417" t="s">
        <v>439</v>
      </c>
      <c r="C8" s="11">
        <v>75</v>
      </c>
      <c r="D8" s="12">
        <f>IF(OR(F8="",F8=0),"",(G8/F8))</f>
        <v>405.49600000000004</v>
      </c>
      <c r="E8" s="12">
        <f>IF(OR(C8="-",C8="",D8=""),"-",(D8/C8))</f>
        <v>5.4066133333333335</v>
      </c>
      <c r="F8" s="11">
        <v>1</v>
      </c>
      <c r="G8" s="12">
        <v>405.49600000000004</v>
      </c>
      <c r="H8" s="12"/>
      <c r="I8" s="39"/>
      <c r="J8" s="39" t="s">
        <v>995</v>
      </c>
      <c r="K8" s="45"/>
    </row>
    <row r="9" spans="1:11" ht="68.25" customHeight="1">
      <c r="A9" s="414" t="s">
        <v>234</v>
      </c>
      <c r="B9" s="415" t="s">
        <v>234</v>
      </c>
      <c r="C9" s="13">
        <v>75</v>
      </c>
      <c r="D9" s="14">
        <f>IF(OR(F9="",F9=0),"",(G9/F9))</f>
        <v>228</v>
      </c>
      <c r="E9" s="14">
        <f>IF(OR(C9="-",C9="",D9=""),"-",(D9/C9))</f>
        <v>3.04</v>
      </c>
      <c r="F9" s="13">
        <v>1</v>
      </c>
      <c r="G9" s="14">
        <v>228</v>
      </c>
      <c r="H9" s="14"/>
      <c r="I9" s="42"/>
      <c r="J9" s="42" t="s">
        <v>996</v>
      </c>
      <c r="K9" s="46"/>
    </row>
    <row r="10" spans="1:11" ht="18" customHeight="1">
      <c r="A10" s="414" t="s">
        <v>1196</v>
      </c>
      <c r="B10" s="415" t="s">
        <v>440</v>
      </c>
      <c r="C10" s="13">
        <v>1</v>
      </c>
      <c r="D10" s="14">
        <f t="shared" ref="D10:D55" si="0">IF(OR(F10="",F10=0),"",(G10/F10))</f>
        <v>53.367999999999995</v>
      </c>
      <c r="E10" s="14">
        <f t="shared" ref="E10:E55" si="1">IF(OR(C10="-",C10="",D10=""),"-",(D10/C10))</f>
        <v>53.367999999999995</v>
      </c>
      <c r="F10" s="13">
        <v>1</v>
      </c>
      <c r="G10" s="14">
        <v>53.367999999999995</v>
      </c>
      <c r="H10" s="14"/>
      <c r="I10" s="42"/>
      <c r="J10" s="42"/>
      <c r="K10" s="46"/>
    </row>
    <row r="11" spans="1:11" ht="36.75" customHeight="1">
      <c r="A11" s="414" t="s">
        <v>441</v>
      </c>
      <c r="B11" s="415" t="s">
        <v>441</v>
      </c>
      <c r="C11" s="13">
        <v>6</v>
      </c>
      <c r="D11" s="14">
        <f t="shared" si="0"/>
        <v>53.367999999999995</v>
      </c>
      <c r="E11" s="14">
        <f t="shared" si="1"/>
        <v>8.8946666666666658</v>
      </c>
      <c r="F11" s="13">
        <v>1</v>
      </c>
      <c r="G11" s="14">
        <v>53.367999999999995</v>
      </c>
      <c r="H11" s="14"/>
      <c r="I11" s="42"/>
      <c r="J11" s="42" t="s">
        <v>997</v>
      </c>
      <c r="K11" s="46"/>
    </row>
    <row r="12" spans="1:11" ht="18" customHeight="1">
      <c r="A12" s="414" t="s">
        <v>442</v>
      </c>
      <c r="B12" s="415" t="s">
        <v>442</v>
      </c>
      <c r="C12" s="13">
        <v>6</v>
      </c>
      <c r="D12" s="14">
        <f t="shared" si="0"/>
        <v>36.200000000000003</v>
      </c>
      <c r="E12" s="14">
        <f t="shared" si="1"/>
        <v>6.0333333333333341</v>
      </c>
      <c r="F12" s="13">
        <v>1</v>
      </c>
      <c r="G12" s="14">
        <v>36.200000000000003</v>
      </c>
      <c r="H12" s="14"/>
      <c r="I12" s="42"/>
      <c r="J12" s="42"/>
      <c r="K12" s="46"/>
    </row>
    <row r="13" spans="1:11" ht="54.75" customHeight="1">
      <c r="A13" s="414" t="s">
        <v>443</v>
      </c>
      <c r="B13" s="415" t="s">
        <v>443</v>
      </c>
      <c r="C13" s="13">
        <v>1</v>
      </c>
      <c r="D13" s="14">
        <f t="shared" si="0"/>
        <v>36.200000000000003</v>
      </c>
      <c r="E13" s="14">
        <f t="shared" si="1"/>
        <v>36.200000000000003</v>
      </c>
      <c r="F13" s="13">
        <v>1</v>
      </c>
      <c r="G13" s="14">
        <v>36.200000000000003</v>
      </c>
      <c r="H13" s="14"/>
      <c r="I13" s="42"/>
      <c r="J13" s="42" t="s">
        <v>998</v>
      </c>
      <c r="K13" s="46"/>
    </row>
    <row r="14" spans="1:11" ht="18" customHeight="1">
      <c r="A14" s="414" t="s">
        <v>444</v>
      </c>
      <c r="B14" s="415" t="s">
        <v>444</v>
      </c>
      <c r="C14" s="13">
        <v>1</v>
      </c>
      <c r="D14" s="14">
        <f t="shared" si="0"/>
        <v>87.4</v>
      </c>
      <c r="E14" s="14">
        <f>IF(OR(C14="-",C14="",D14=""),"-",(D14/C14))</f>
        <v>87.4</v>
      </c>
      <c r="F14" s="13">
        <v>1</v>
      </c>
      <c r="G14" s="14">
        <v>87.4</v>
      </c>
      <c r="H14" s="14"/>
      <c r="I14" s="42"/>
      <c r="J14" s="42"/>
      <c r="K14" s="46"/>
    </row>
    <row r="15" spans="1:11" ht="18" customHeight="1">
      <c r="A15" s="414" t="s">
        <v>414</v>
      </c>
      <c r="B15" s="415" t="s">
        <v>414</v>
      </c>
      <c r="C15" s="13">
        <v>1</v>
      </c>
      <c r="D15" s="14">
        <f t="shared" si="0"/>
        <v>117.6</v>
      </c>
      <c r="E15" s="14">
        <f t="shared" si="1"/>
        <v>117.6</v>
      </c>
      <c r="F15" s="13">
        <v>1</v>
      </c>
      <c r="G15" s="14">
        <v>117.6</v>
      </c>
      <c r="H15" s="14"/>
      <c r="I15" s="42"/>
      <c r="J15" s="42"/>
      <c r="K15" s="46"/>
    </row>
    <row r="16" spans="1:11" ht="18" customHeight="1">
      <c r="A16" s="414" t="s">
        <v>445</v>
      </c>
      <c r="B16" s="415" t="s">
        <v>445</v>
      </c>
      <c r="C16" s="13">
        <v>1</v>
      </c>
      <c r="D16" s="14">
        <f t="shared" si="0"/>
        <v>62.4</v>
      </c>
      <c r="E16" s="14">
        <f t="shared" si="1"/>
        <v>62.4</v>
      </c>
      <c r="F16" s="13">
        <v>1</v>
      </c>
      <c r="G16" s="14">
        <v>62.4</v>
      </c>
      <c r="H16" s="14"/>
      <c r="I16" s="42"/>
      <c r="J16" s="42"/>
      <c r="K16" s="46"/>
    </row>
    <row r="17" spans="1:11" ht="18" customHeight="1">
      <c r="A17" s="414" t="s">
        <v>446</v>
      </c>
      <c r="B17" s="415" t="s">
        <v>446</v>
      </c>
      <c r="C17" s="13">
        <v>1</v>
      </c>
      <c r="D17" s="14">
        <f t="shared" si="0"/>
        <v>21.6</v>
      </c>
      <c r="E17" s="14">
        <f t="shared" si="1"/>
        <v>21.6</v>
      </c>
      <c r="F17" s="13">
        <v>1</v>
      </c>
      <c r="G17" s="14">
        <v>21.6</v>
      </c>
      <c r="H17" s="14"/>
      <c r="I17" s="42"/>
      <c r="J17" s="42"/>
      <c r="K17" s="46"/>
    </row>
    <row r="18" spans="1:11" ht="18" customHeight="1">
      <c r="A18" s="414" t="s">
        <v>447</v>
      </c>
      <c r="B18" s="415" t="s">
        <v>447</v>
      </c>
      <c r="C18" s="13">
        <v>1</v>
      </c>
      <c r="D18" s="14">
        <f t="shared" si="0"/>
        <v>11.2</v>
      </c>
      <c r="E18" s="14">
        <f t="shared" si="1"/>
        <v>11.2</v>
      </c>
      <c r="F18" s="13">
        <v>1</v>
      </c>
      <c r="G18" s="14">
        <v>11.2</v>
      </c>
      <c r="H18" s="14"/>
      <c r="I18" s="42"/>
      <c r="J18" s="42"/>
      <c r="K18" s="46"/>
    </row>
    <row r="19" spans="1:11" ht="18" customHeight="1">
      <c r="A19" s="414" t="s">
        <v>448</v>
      </c>
      <c r="B19" s="415" t="s">
        <v>448</v>
      </c>
      <c r="C19" s="13">
        <v>1</v>
      </c>
      <c r="D19" s="14">
        <f t="shared" si="0"/>
        <v>38.400000000000006</v>
      </c>
      <c r="E19" s="14">
        <f t="shared" si="1"/>
        <v>38.400000000000006</v>
      </c>
      <c r="F19" s="13">
        <v>1</v>
      </c>
      <c r="G19" s="14">
        <v>38.400000000000006</v>
      </c>
      <c r="H19" s="14"/>
      <c r="I19" s="42"/>
      <c r="J19" s="42"/>
      <c r="K19" s="46"/>
    </row>
    <row r="20" spans="1:11" ht="59.25" customHeight="1">
      <c r="A20" s="414" t="s">
        <v>449</v>
      </c>
      <c r="B20" s="415" t="s">
        <v>449</v>
      </c>
      <c r="C20" s="13">
        <v>1</v>
      </c>
      <c r="D20" s="14">
        <f t="shared" si="0"/>
        <v>38.4</v>
      </c>
      <c r="E20" s="14">
        <f t="shared" si="1"/>
        <v>38.4</v>
      </c>
      <c r="F20" s="13">
        <v>10</v>
      </c>
      <c r="G20" s="14">
        <v>384</v>
      </c>
      <c r="H20" s="14"/>
      <c r="I20" s="42"/>
      <c r="J20" s="42" t="s">
        <v>513</v>
      </c>
      <c r="K20" s="46"/>
    </row>
    <row r="21" spans="1:11" ht="64.5" customHeight="1">
      <c r="A21" s="414" t="s">
        <v>450</v>
      </c>
      <c r="B21" s="415" t="s">
        <v>450</v>
      </c>
      <c r="C21" s="13">
        <v>1</v>
      </c>
      <c r="D21" s="14">
        <f t="shared" si="0"/>
        <v>48</v>
      </c>
      <c r="E21" s="14">
        <f t="shared" si="1"/>
        <v>48</v>
      </c>
      <c r="F21" s="13">
        <v>1</v>
      </c>
      <c r="G21" s="14">
        <v>48</v>
      </c>
      <c r="H21" s="14"/>
      <c r="I21" s="42"/>
      <c r="J21" s="42" t="s">
        <v>514</v>
      </c>
      <c r="K21" s="46"/>
    </row>
    <row r="22" spans="1:11" ht="105.75" customHeight="1">
      <c r="A22" s="414" t="s">
        <v>451</v>
      </c>
      <c r="B22" s="415" t="s">
        <v>451</v>
      </c>
      <c r="C22" s="13">
        <v>1</v>
      </c>
      <c r="D22" s="14">
        <f t="shared" si="0"/>
        <v>36</v>
      </c>
      <c r="E22" s="14">
        <f t="shared" si="1"/>
        <v>36</v>
      </c>
      <c r="F22" s="13">
        <v>1</v>
      </c>
      <c r="G22" s="14">
        <v>36</v>
      </c>
      <c r="H22" s="14"/>
      <c r="I22" s="42"/>
      <c r="J22" s="42" t="s">
        <v>515</v>
      </c>
      <c r="K22" s="46"/>
    </row>
    <row r="23" spans="1:11" ht="54" customHeight="1">
      <c r="A23" s="414" t="s">
        <v>452</v>
      </c>
      <c r="B23" s="415" t="s">
        <v>452</v>
      </c>
      <c r="C23" s="13">
        <v>1</v>
      </c>
      <c r="D23" s="14">
        <f t="shared" si="0"/>
        <v>20</v>
      </c>
      <c r="E23" s="14">
        <f t="shared" si="1"/>
        <v>20</v>
      </c>
      <c r="F23" s="13">
        <v>1</v>
      </c>
      <c r="G23" s="14">
        <v>20</v>
      </c>
      <c r="H23" s="14"/>
      <c r="I23" s="42"/>
      <c r="J23" s="42" t="s">
        <v>999</v>
      </c>
      <c r="K23" s="46"/>
    </row>
    <row r="24" spans="1:11" ht="36.75" customHeight="1">
      <c r="A24" s="414" t="s">
        <v>453</v>
      </c>
      <c r="B24" s="415" t="s">
        <v>453</v>
      </c>
      <c r="C24" s="13">
        <v>1</v>
      </c>
      <c r="D24" s="14">
        <f t="shared" si="0"/>
        <v>20</v>
      </c>
      <c r="E24" s="14">
        <f t="shared" si="1"/>
        <v>20</v>
      </c>
      <c r="F24" s="13">
        <v>1</v>
      </c>
      <c r="G24" s="14">
        <v>20</v>
      </c>
      <c r="H24" s="14"/>
      <c r="I24" s="42"/>
      <c r="J24" s="42" t="s">
        <v>1000</v>
      </c>
      <c r="K24" s="46"/>
    </row>
    <row r="25" spans="1:11" ht="25.5" customHeight="1">
      <c r="A25" s="414" t="s">
        <v>454</v>
      </c>
      <c r="B25" s="415" t="s">
        <v>454</v>
      </c>
      <c r="C25" s="13">
        <v>1</v>
      </c>
      <c r="D25" s="14">
        <f t="shared" si="0"/>
        <v>36</v>
      </c>
      <c r="E25" s="14">
        <f t="shared" si="1"/>
        <v>36</v>
      </c>
      <c r="F25" s="13">
        <v>1</v>
      </c>
      <c r="G25" s="14">
        <v>36</v>
      </c>
      <c r="H25" s="14"/>
      <c r="I25" s="42"/>
      <c r="J25" s="42" t="s">
        <v>1001</v>
      </c>
      <c r="K25" s="46" t="s">
        <v>1002</v>
      </c>
    </row>
    <row r="26" spans="1:11" ht="43.5" customHeight="1">
      <c r="A26" s="414" t="s">
        <v>455</v>
      </c>
      <c r="B26" s="415" t="s">
        <v>455</v>
      </c>
      <c r="C26" s="13">
        <v>1</v>
      </c>
      <c r="D26" s="14">
        <f t="shared" si="0"/>
        <v>20</v>
      </c>
      <c r="E26" s="14">
        <f t="shared" si="1"/>
        <v>20</v>
      </c>
      <c r="F26" s="13">
        <v>1</v>
      </c>
      <c r="G26" s="14">
        <v>20</v>
      </c>
      <c r="H26" s="14"/>
      <c r="I26" s="42"/>
      <c r="J26" s="42" t="s">
        <v>1003</v>
      </c>
      <c r="K26" s="46" t="s">
        <v>1002</v>
      </c>
    </row>
    <row r="27" spans="1:11" ht="18" customHeight="1">
      <c r="A27" s="414" t="s">
        <v>456</v>
      </c>
      <c r="B27" s="415" t="s">
        <v>456</v>
      </c>
      <c r="C27" s="13">
        <v>1</v>
      </c>
      <c r="D27" s="14">
        <f t="shared" si="0"/>
        <v>16</v>
      </c>
      <c r="E27" s="14">
        <f t="shared" si="1"/>
        <v>16</v>
      </c>
      <c r="F27" s="13">
        <v>1</v>
      </c>
      <c r="G27" s="14">
        <v>16</v>
      </c>
      <c r="H27" s="14"/>
      <c r="I27" s="42"/>
      <c r="J27" s="42"/>
      <c r="K27" s="46"/>
    </row>
    <row r="28" spans="1:11" ht="18" hidden="1" customHeight="1">
      <c r="A28" s="126"/>
      <c r="B28" s="79"/>
      <c r="C28" s="127"/>
      <c r="D28" s="128"/>
      <c r="E28" s="132"/>
      <c r="F28" s="133"/>
      <c r="G28" s="132"/>
      <c r="H28" s="132"/>
      <c r="I28" s="121"/>
      <c r="J28" s="121"/>
      <c r="K28" s="122"/>
    </row>
    <row r="29" spans="1:11" ht="11.25" customHeight="1">
      <c r="A29" s="119"/>
      <c r="B29" s="119"/>
      <c r="C29" s="36"/>
      <c r="D29" s="76"/>
      <c r="E29" s="76"/>
      <c r="F29" s="36"/>
      <c r="G29" s="76"/>
      <c r="H29" s="76"/>
      <c r="I29" s="120"/>
      <c r="J29" s="120"/>
      <c r="K29" s="120"/>
    </row>
    <row r="30" spans="1:11" ht="12" customHeight="1">
      <c r="A30" s="410" t="s">
        <v>0</v>
      </c>
      <c r="B30" s="420" t="s">
        <v>438</v>
      </c>
      <c r="C30" s="421"/>
      <c r="D30" s="426"/>
      <c r="E30" s="1"/>
      <c r="F30" s="1"/>
      <c r="G30" s="1"/>
      <c r="H30" s="1"/>
      <c r="I30" s="36"/>
      <c r="J30" s="36"/>
      <c r="K30" s="3"/>
    </row>
    <row r="31" spans="1:11" ht="9.9499999999999993" customHeight="1">
      <c r="A31" s="411"/>
      <c r="B31" s="422"/>
      <c r="C31" s="423"/>
      <c r="D31" s="412"/>
      <c r="E31" s="97"/>
      <c r="F31" s="97"/>
      <c r="G31" s="97"/>
      <c r="H31" s="97"/>
      <c r="I31" s="37"/>
      <c r="J31" s="37"/>
      <c r="K31" s="7"/>
    </row>
    <row r="32" spans="1:11" ht="9.9499999999999993" customHeight="1">
      <c r="A32" s="412"/>
      <c r="B32" s="422"/>
      <c r="C32" s="423"/>
      <c r="D32" s="412"/>
      <c r="E32" s="5"/>
      <c r="F32" s="5"/>
      <c r="G32" s="5"/>
      <c r="H32" s="5"/>
      <c r="I32" s="37"/>
      <c r="J32" s="37"/>
      <c r="K32" s="7"/>
    </row>
    <row r="33" spans="1:11" ht="9.9499999999999993" customHeight="1">
      <c r="A33" s="412"/>
      <c r="B33" s="422"/>
      <c r="C33" s="423"/>
      <c r="D33" s="412"/>
      <c r="E33" s="5"/>
      <c r="F33" s="5"/>
      <c r="G33" s="5"/>
      <c r="H33" s="5"/>
      <c r="I33" s="37"/>
      <c r="J33" s="37"/>
      <c r="K33" s="7"/>
    </row>
    <row r="34" spans="1:11" ht="9.9499999999999993" customHeight="1">
      <c r="A34" s="413"/>
      <c r="B34" s="424"/>
      <c r="C34" s="425"/>
      <c r="D34" s="413"/>
      <c r="E34" s="8"/>
      <c r="F34" s="8"/>
      <c r="G34" s="8"/>
      <c r="H34" s="8"/>
      <c r="I34" s="38"/>
      <c r="J34" s="38"/>
      <c r="K34" s="9"/>
    </row>
    <row r="35" spans="1:11" ht="9.9499999999999993" customHeight="1">
      <c r="A35" s="90"/>
      <c r="B35" s="90"/>
      <c r="C35" s="90"/>
      <c r="D35" s="90"/>
      <c r="E35" s="90"/>
      <c r="F35" s="90"/>
      <c r="G35" s="90"/>
      <c r="H35" s="90"/>
      <c r="I35" s="90"/>
      <c r="J35" s="90"/>
      <c r="K35" s="90"/>
    </row>
    <row r="36" spans="1:11" ht="18" customHeight="1">
      <c r="A36" s="418" t="s">
        <v>9</v>
      </c>
      <c r="B36" s="419"/>
      <c r="C36" s="10" t="s">
        <v>17</v>
      </c>
      <c r="D36" s="10" t="s">
        <v>12</v>
      </c>
      <c r="E36" s="10" t="s">
        <v>18</v>
      </c>
      <c r="F36" s="10" t="s">
        <v>10</v>
      </c>
      <c r="G36" s="10" t="s">
        <v>13</v>
      </c>
      <c r="H36" s="10" t="s">
        <v>14</v>
      </c>
      <c r="I36" s="49" t="s">
        <v>11</v>
      </c>
      <c r="J36" s="49" t="s">
        <v>516</v>
      </c>
      <c r="K36" s="50" t="s">
        <v>521</v>
      </c>
    </row>
    <row r="37" spans="1:11" ht="80.25" customHeight="1">
      <c r="A37" s="414" t="s">
        <v>457</v>
      </c>
      <c r="B37" s="415" t="s">
        <v>457</v>
      </c>
      <c r="C37" s="13">
        <v>1</v>
      </c>
      <c r="D37" s="14">
        <f>IF(OR(F37="",F37=0),"",(G37/F37))</f>
        <v>56</v>
      </c>
      <c r="E37" s="14">
        <f>IF(OR(C37="-",C37="",D37=""),"-",(D37/C37))</f>
        <v>56</v>
      </c>
      <c r="F37" s="13">
        <v>1</v>
      </c>
      <c r="G37" s="14">
        <v>56</v>
      </c>
      <c r="H37" s="14"/>
      <c r="I37" s="42"/>
      <c r="J37" s="42" t="s">
        <v>1004</v>
      </c>
      <c r="K37" s="46"/>
    </row>
    <row r="38" spans="1:11" ht="29.25">
      <c r="A38" s="414" t="s">
        <v>458</v>
      </c>
      <c r="B38" s="415" t="s">
        <v>458</v>
      </c>
      <c r="C38" s="13">
        <v>1</v>
      </c>
      <c r="D38" s="14">
        <f>IF(OR(F38="",F38=0),"",(G38/F38))</f>
        <v>32</v>
      </c>
      <c r="E38" s="14">
        <f>IF(OR(C38="-",C38="",D38=""),"-",(D38/C38))</f>
        <v>32</v>
      </c>
      <c r="F38" s="13">
        <v>1</v>
      </c>
      <c r="G38" s="14">
        <v>32</v>
      </c>
      <c r="H38" s="14"/>
      <c r="I38" s="42"/>
      <c r="J38" s="42" t="s">
        <v>1005</v>
      </c>
      <c r="K38" s="46"/>
    </row>
    <row r="39" spans="1:11" ht="18" customHeight="1">
      <c r="A39" s="492" t="s">
        <v>399</v>
      </c>
      <c r="B39" s="493" t="s">
        <v>399</v>
      </c>
      <c r="C39" s="15">
        <v>1</v>
      </c>
      <c r="D39" s="16">
        <f>IF(OR(F39="",F39=0),"",(G39/F39))</f>
        <v>40</v>
      </c>
      <c r="E39" s="16">
        <f>IF(OR(C39="-",C39="",D39=""),"-",(D39/C39))</f>
        <v>40</v>
      </c>
      <c r="F39" s="15">
        <v>1</v>
      </c>
      <c r="G39" s="16">
        <v>40</v>
      </c>
      <c r="H39" s="16"/>
      <c r="I39" s="68"/>
      <c r="J39" s="68"/>
      <c r="K39" s="69" t="s">
        <v>1002</v>
      </c>
    </row>
    <row r="40" spans="1:11" ht="45.75" customHeight="1">
      <c r="A40" s="451" t="s">
        <v>1067</v>
      </c>
      <c r="B40" s="452" t="s">
        <v>1067</v>
      </c>
      <c r="C40" s="106">
        <v>1</v>
      </c>
      <c r="D40" s="14">
        <f t="shared" si="0"/>
        <v>36</v>
      </c>
      <c r="E40" s="14">
        <f t="shared" si="1"/>
        <v>36</v>
      </c>
      <c r="F40" s="13">
        <v>1</v>
      </c>
      <c r="G40" s="14">
        <v>36</v>
      </c>
      <c r="H40" s="14"/>
      <c r="I40" s="42"/>
      <c r="J40" s="42" t="s">
        <v>1006</v>
      </c>
      <c r="K40" s="46" t="s">
        <v>1002</v>
      </c>
    </row>
    <row r="41" spans="1:11" ht="18" customHeight="1">
      <c r="A41" s="441" t="s">
        <v>1068</v>
      </c>
      <c r="B41" s="442" t="s">
        <v>1068</v>
      </c>
      <c r="C41" s="107">
        <v>1</v>
      </c>
      <c r="D41" s="14">
        <f t="shared" si="0"/>
        <v>3.6799999999999997</v>
      </c>
      <c r="E41" s="14">
        <f t="shared" si="1"/>
        <v>3.6799999999999997</v>
      </c>
      <c r="F41" s="13">
        <v>1</v>
      </c>
      <c r="G41" s="14">
        <v>3.6799999999999997</v>
      </c>
      <c r="H41" s="14"/>
      <c r="I41" s="42"/>
      <c r="J41" s="42"/>
      <c r="K41" s="46"/>
    </row>
    <row r="42" spans="1:11" ht="18" customHeight="1">
      <c r="A42" s="414" t="s">
        <v>459</v>
      </c>
      <c r="B42" s="415" t="s">
        <v>459</v>
      </c>
      <c r="C42" s="13">
        <v>1</v>
      </c>
      <c r="D42" s="14">
        <f t="shared" si="0"/>
        <v>80</v>
      </c>
      <c r="E42" s="14">
        <f t="shared" si="1"/>
        <v>80</v>
      </c>
      <c r="F42" s="13">
        <v>1</v>
      </c>
      <c r="G42" s="14">
        <v>80</v>
      </c>
      <c r="H42" s="14"/>
      <c r="I42" s="42"/>
      <c r="J42" s="42"/>
      <c r="K42" s="46"/>
    </row>
    <row r="43" spans="1:11" ht="18" customHeight="1">
      <c r="A43" s="414" t="s">
        <v>460</v>
      </c>
      <c r="B43" s="415" t="s">
        <v>460</v>
      </c>
      <c r="C43" s="13">
        <v>1</v>
      </c>
      <c r="D43" s="14">
        <f t="shared" si="0"/>
        <v>360</v>
      </c>
      <c r="E43" s="14">
        <f t="shared" si="1"/>
        <v>360</v>
      </c>
      <c r="F43" s="13">
        <v>1</v>
      </c>
      <c r="G43" s="14">
        <v>360</v>
      </c>
      <c r="H43" s="14"/>
      <c r="I43" s="42"/>
      <c r="J43" s="42"/>
      <c r="K43" s="46"/>
    </row>
    <row r="44" spans="1:11" ht="95.25" customHeight="1">
      <c r="A44" s="414" t="s">
        <v>461</v>
      </c>
      <c r="B44" s="415" t="s">
        <v>461</v>
      </c>
      <c r="C44" s="13">
        <v>1</v>
      </c>
      <c r="D44" s="14">
        <f t="shared" si="0"/>
        <v>9.6000000000000014</v>
      </c>
      <c r="E44" s="14">
        <f t="shared" si="1"/>
        <v>9.6000000000000014</v>
      </c>
      <c r="F44" s="13">
        <v>2</v>
      </c>
      <c r="G44" s="14">
        <v>19.200000000000003</v>
      </c>
      <c r="H44" s="14"/>
      <c r="I44" s="42"/>
      <c r="J44" s="42" t="s">
        <v>1007</v>
      </c>
      <c r="K44" s="46"/>
    </row>
    <row r="45" spans="1:11" ht="69.75" customHeight="1">
      <c r="A45" s="414" t="s">
        <v>462</v>
      </c>
      <c r="B45" s="415" t="s">
        <v>462</v>
      </c>
      <c r="C45" s="13">
        <v>1</v>
      </c>
      <c r="D45" s="14">
        <f t="shared" si="0"/>
        <v>8</v>
      </c>
      <c r="E45" s="14">
        <f t="shared" si="1"/>
        <v>8</v>
      </c>
      <c r="F45" s="13">
        <v>1</v>
      </c>
      <c r="G45" s="14">
        <v>8</v>
      </c>
      <c r="H45" s="14"/>
      <c r="I45" s="42"/>
      <c r="J45" s="42" t="s">
        <v>1008</v>
      </c>
      <c r="K45" s="46"/>
    </row>
    <row r="46" spans="1:11" ht="53.25" customHeight="1">
      <c r="A46" s="414" t="s">
        <v>463</v>
      </c>
      <c r="B46" s="415" t="s">
        <v>463</v>
      </c>
      <c r="C46" s="13">
        <v>1</v>
      </c>
      <c r="D46" s="14">
        <f t="shared" si="0"/>
        <v>12</v>
      </c>
      <c r="E46" s="14">
        <f t="shared" si="1"/>
        <v>12</v>
      </c>
      <c r="F46" s="13">
        <v>2</v>
      </c>
      <c r="G46" s="14">
        <v>24</v>
      </c>
      <c r="H46" s="14"/>
      <c r="I46" s="42"/>
      <c r="J46" s="42" t="s">
        <v>1009</v>
      </c>
      <c r="K46" s="46"/>
    </row>
    <row r="47" spans="1:11" ht="56.25" customHeight="1">
      <c r="A47" s="414" t="s">
        <v>464</v>
      </c>
      <c r="B47" s="415" t="s">
        <v>464</v>
      </c>
      <c r="C47" s="13">
        <v>1</v>
      </c>
      <c r="D47" s="14">
        <f t="shared" si="0"/>
        <v>14.4</v>
      </c>
      <c r="E47" s="14">
        <f t="shared" si="1"/>
        <v>14.4</v>
      </c>
      <c r="F47" s="13">
        <v>1</v>
      </c>
      <c r="G47" s="14">
        <v>14.4</v>
      </c>
      <c r="H47" s="14"/>
      <c r="I47" s="42"/>
      <c r="J47" s="42" t="s">
        <v>1010</v>
      </c>
      <c r="K47" s="46"/>
    </row>
    <row r="48" spans="1:11" ht="18" customHeight="1">
      <c r="A48" s="414" t="s">
        <v>465</v>
      </c>
      <c r="B48" s="415" t="s">
        <v>465</v>
      </c>
      <c r="C48" s="13">
        <v>1</v>
      </c>
      <c r="D48" s="14">
        <f t="shared" si="0"/>
        <v>40</v>
      </c>
      <c r="E48" s="14">
        <f t="shared" si="1"/>
        <v>40</v>
      </c>
      <c r="F48" s="13">
        <v>1</v>
      </c>
      <c r="G48" s="14">
        <v>40</v>
      </c>
      <c r="H48" s="14"/>
      <c r="I48" s="42"/>
      <c r="J48" s="42"/>
      <c r="K48" s="46"/>
    </row>
    <row r="49" spans="1:11" ht="18" customHeight="1">
      <c r="A49" s="414" t="s">
        <v>466</v>
      </c>
      <c r="B49" s="415" t="s">
        <v>466</v>
      </c>
      <c r="C49" s="13">
        <v>1</v>
      </c>
      <c r="D49" s="14">
        <f t="shared" si="0"/>
        <v>238</v>
      </c>
      <c r="E49" s="14">
        <f t="shared" si="1"/>
        <v>238</v>
      </c>
      <c r="F49" s="13">
        <v>1</v>
      </c>
      <c r="G49" s="14">
        <v>238</v>
      </c>
      <c r="H49" s="14"/>
      <c r="I49" s="42" t="s">
        <v>1197</v>
      </c>
      <c r="J49" s="42"/>
      <c r="K49" s="46"/>
    </row>
    <row r="50" spans="1:11" ht="18" customHeight="1">
      <c r="A50" s="427" t="s">
        <v>506</v>
      </c>
      <c r="B50" s="428"/>
      <c r="C50" s="17" t="s">
        <v>506</v>
      </c>
      <c r="D50" s="18">
        <f t="shared" si="0"/>
        <v>60.966181818181823</v>
      </c>
      <c r="E50" s="19" t="s">
        <v>506</v>
      </c>
      <c r="F50" s="20">
        <f>SUM(F8:F49)</f>
        <v>44</v>
      </c>
      <c r="G50" s="18">
        <f>SUM(G8:G49)</f>
        <v>2682.5120000000002</v>
      </c>
      <c r="H50" s="19" t="s">
        <v>506</v>
      </c>
      <c r="I50" s="40"/>
      <c r="J50" s="40"/>
      <c r="K50" s="47"/>
    </row>
    <row r="51" spans="1:11" ht="105.75" customHeight="1">
      <c r="A51" s="414" t="s">
        <v>467</v>
      </c>
      <c r="B51" s="415" t="s">
        <v>467</v>
      </c>
      <c r="C51" s="13">
        <v>1</v>
      </c>
      <c r="D51" s="14">
        <f t="shared" si="0"/>
        <v>19.110000000000003</v>
      </c>
      <c r="E51" s="14">
        <f t="shared" si="1"/>
        <v>19.110000000000003</v>
      </c>
      <c r="F51" s="13">
        <v>3</v>
      </c>
      <c r="G51" s="14">
        <v>57.330000000000005</v>
      </c>
      <c r="H51" s="14"/>
      <c r="I51" s="42"/>
      <c r="J51" s="42" t="s">
        <v>1011</v>
      </c>
      <c r="K51" s="46"/>
    </row>
    <row r="52" spans="1:11" ht="91.5" customHeight="1">
      <c r="A52" s="414" t="s">
        <v>468</v>
      </c>
      <c r="B52" s="415" t="s">
        <v>468</v>
      </c>
      <c r="C52" s="13">
        <v>1</v>
      </c>
      <c r="D52" s="14">
        <f t="shared" si="0"/>
        <v>217.49</v>
      </c>
      <c r="E52" s="14">
        <f t="shared" si="1"/>
        <v>217.49</v>
      </c>
      <c r="F52" s="13">
        <v>2</v>
      </c>
      <c r="G52" s="14">
        <v>434.98</v>
      </c>
      <c r="H52" s="14"/>
      <c r="I52" s="42"/>
      <c r="J52" s="42" t="s">
        <v>1012</v>
      </c>
      <c r="K52" s="46" t="s">
        <v>1013</v>
      </c>
    </row>
    <row r="53" spans="1:11" ht="18" customHeight="1">
      <c r="A53" s="414" t="s">
        <v>469</v>
      </c>
      <c r="B53" s="415" t="s">
        <v>469</v>
      </c>
      <c r="C53" s="13">
        <v>1</v>
      </c>
      <c r="D53" s="14">
        <f t="shared" si="0"/>
        <v>45.5</v>
      </c>
      <c r="E53" s="14">
        <f t="shared" si="1"/>
        <v>45.5</v>
      </c>
      <c r="F53" s="13">
        <v>6</v>
      </c>
      <c r="G53" s="14">
        <v>273</v>
      </c>
      <c r="H53" s="14"/>
      <c r="I53" s="42"/>
      <c r="J53" s="42"/>
      <c r="K53" s="46" t="s">
        <v>589</v>
      </c>
    </row>
    <row r="54" spans="1:11" ht="18" customHeight="1">
      <c r="A54" s="414" t="s">
        <v>470</v>
      </c>
      <c r="B54" s="415" t="s">
        <v>470</v>
      </c>
      <c r="C54" s="13">
        <v>1</v>
      </c>
      <c r="D54" s="14">
        <f t="shared" si="0"/>
        <v>136.5</v>
      </c>
      <c r="E54" s="14">
        <f t="shared" si="1"/>
        <v>136.5</v>
      </c>
      <c r="F54" s="13">
        <v>3</v>
      </c>
      <c r="G54" s="14">
        <v>409.5</v>
      </c>
      <c r="H54" s="14"/>
      <c r="I54" s="42"/>
      <c r="J54" s="42"/>
      <c r="K54" s="46" t="s">
        <v>589</v>
      </c>
    </row>
    <row r="55" spans="1:11" ht="18" customHeight="1">
      <c r="A55" s="414" t="s">
        <v>471</v>
      </c>
      <c r="B55" s="415" t="s">
        <v>471</v>
      </c>
      <c r="C55" s="13">
        <v>1</v>
      </c>
      <c r="D55" s="14">
        <f t="shared" si="0"/>
        <v>45.5</v>
      </c>
      <c r="E55" s="14">
        <f t="shared" si="1"/>
        <v>45.5</v>
      </c>
      <c r="F55" s="13">
        <v>4</v>
      </c>
      <c r="G55" s="14">
        <v>182</v>
      </c>
      <c r="H55" s="14"/>
      <c r="I55" s="42"/>
      <c r="J55" s="42"/>
      <c r="K55" s="46" t="s">
        <v>589</v>
      </c>
    </row>
    <row r="56" spans="1:11" ht="18" customHeight="1">
      <c r="A56" s="408" t="s">
        <v>506</v>
      </c>
      <c r="B56" s="409"/>
      <c r="C56" s="21" t="s">
        <v>506</v>
      </c>
      <c r="D56" s="22">
        <f>SUM(D8:D55)</f>
        <v>2840.3781818181824</v>
      </c>
      <c r="E56" s="23" t="s">
        <v>506</v>
      </c>
      <c r="F56" s="24">
        <f>SUM(F51:F55)</f>
        <v>18</v>
      </c>
      <c r="G56" s="22">
        <f>SUM(G51:G55)</f>
        <v>1356.81</v>
      </c>
      <c r="H56" s="23" t="s">
        <v>506</v>
      </c>
      <c r="I56" s="43"/>
      <c r="J56" s="43"/>
      <c r="K56" s="48"/>
    </row>
    <row r="99" ht="42" customHeight="1"/>
  </sheetData>
  <mergeCells count="48">
    <mergeCell ref="A47:B47"/>
    <mergeCell ref="A43:B43"/>
    <mergeCell ref="A44:B44"/>
    <mergeCell ref="A45:B45"/>
    <mergeCell ref="A46:B46"/>
    <mergeCell ref="A56:B56"/>
    <mergeCell ref="A48:B48"/>
    <mergeCell ref="A49:B49"/>
    <mergeCell ref="A50:B50"/>
    <mergeCell ref="A51:B51"/>
    <mergeCell ref="A52:B52"/>
    <mergeCell ref="A53:B53"/>
    <mergeCell ref="A54:B54"/>
    <mergeCell ref="A55:B55"/>
    <mergeCell ref="A27:B27"/>
    <mergeCell ref="A37:B37"/>
    <mergeCell ref="A38:B38"/>
    <mergeCell ref="A39:B39"/>
    <mergeCell ref="A42:B42"/>
    <mergeCell ref="B1:C5"/>
    <mergeCell ref="A26:B26"/>
    <mergeCell ref="A15:B15"/>
    <mergeCell ref="A16:B16"/>
    <mergeCell ref="A17:B17"/>
    <mergeCell ref="A18:B18"/>
    <mergeCell ref="A19:B19"/>
    <mergeCell ref="A20:B20"/>
    <mergeCell ref="A21:B21"/>
    <mergeCell ref="A22:B22"/>
    <mergeCell ref="A23:B23"/>
    <mergeCell ref="A24:B24"/>
    <mergeCell ref="A25:B25"/>
    <mergeCell ref="D1:D5"/>
    <mergeCell ref="A40:B40"/>
    <mergeCell ref="A41:B41"/>
    <mergeCell ref="A30:A34"/>
    <mergeCell ref="B30:C34"/>
    <mergeCell ref="D30:D34"/>
    <mergeCell ref="A36:B36"/>
    <mergeCell ref="A8:B8"/>
    <mergeCell ref="A14:B14"/>
    <mergeCell ref="A1:A5"/>
    <mergeCell ref="A7:B7"/>
    <mergeCell ref="A9:B9"/>
    <mergeCell ref="A10:B10"/>
    <mergeCell ref="A11:B11"/>
    <mergeCell ref="A12:B12"/>
    <mergeCell ref="A13:B13"/>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view="pageLayout" zoomScale="50" zoomScaleNormal="130" zoomScaleSheetLayoutView="85" zoomScalePageLayoutView="50" workbookViewId="0">
      <selection sqref="A1:K47"/>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94"/>
      <c r="B1" s="495"/>
      <c r="C1" s="495"/>
      <c r="D1" s="495"/>
      <c r="E1" s="495"/>
      <c r="F1" s="495"/>
      <c r="G1" s="495"/>
      <c r="H1" s="495"/>
      <c r="I1" s="495"/>
      <c r="J1" s="495"/>
      <c r="K1" s="495"/>
    </row>
    <row r="2" spans="1:11" ht="9.9499999999999993" customHeight="1">
      <c r="A2" s="496"/>
      <c r="B2" s="495"/>
      <c r="C2" s="495"/>
      <c r="D2" s="495"/>
      <c r="E2" s="495"/>
      <c r="F2" s="495"/>
      <c r="G2" s="495"/>
      <c r="H2" s="495"/>
      <c r="I2" s="495"/>
      <c r="J2" s="495"/>
      <c r="K2" s="495"/>
    </row>
    <row r="3" spans="1:11" ht="9.9499999999999993" customHeight="1">
      <c r="A3" s="496"/>
      <c r="B3" s="495"/>
      <c r="C3" s="495"/>
      <c r="D3" s="495"/>
      <c r="E3" s="495"/>
      <c r="F3" s="495"/>
      <c r="G3" s="495"/>
      <c r="H3" s="495"/>
      <c r="I3" s="495"/>
      <c r="J3" s="495"/>
      <c r="K3" s="495"/>
    </row>
    <row r="4" spans="1:11" ht="9.9499999999999993" customHeight="1">
      <c r="A4" s="496"/>
      <c r="B4" s="495"/>
      <c r="C4" s="495"/>
      <c r="D4" s="495"/>
      <c r="E4" s="495"/>
      <c r="F4" s="495"/>
      <c r="G4" s="495"/>
      <c r="H4" s="495"/>
      <c r="I4" s="495"/>
      <c r="J4" s="495"/>
      <c r="K4" s="495"/>
    </row>
    <row r="5" spans="1:11" ht="9.9499999999999993" customHeight="1">
      <c r="A5" s="496"/>
      <c r="B5" s="495"/>
      <c r="C5" s="495"/>
      <c r="D5" s="495"/>
      <c r="E5" s="495"/>
      <c r="F5" s="495"/>
      <c r="G5" s="495"/>
      <c r="H5" s="495"/>
      <c r="I5" s="495"/>
      <c r="J5" s="495"/>
      <c r="K5" s="495"/>
    </row>
    <row r="6" spans="1:11" ht="9.9499999999999993" customHeight="1">
      <c r="A6" s="495"/>
      <c r="B6" s="495"/>
      <c r="C6" s="495"/>
      <c r="D6" s="495"/>
      <c r="E6" s="495"/>
      <c r="F6" s="495"/>
      <c r="G6" s="495"/>
      <c r="H6" s="495"/>
      <c r="I6" s="495"/>
      <c r="J6" s="495"/>
      <c r="K6" s="495"/>
    </row>
    <row r="7" spans="1:11" ht="18" customHeight="1">
      <c r="A7" s="495"/>
      <c r="B7" s="495"/>
      <c r="C7" s="495"/>
      <c r="D7" s="495"/>
      <c r="E7" s="495"/>
      <c r="F7" s="495"/>
      <c r="G7" s="495"/>
      <c r="H7" s="495"/>
      <c r="I7" s="495"/>
      <c r="J7" s="495"/>
      <c r="K7" s="495"/>
    </row>
    <row r="8" spans="1:11" ht="18" customHeight="1">
      <c r="A8" s="495"/>
      <c r="B8" s="495"/>
      <c r="C8" s="495"/>
      <c r="D8" s="495"/>
      <c r="E8" s="495"/>
      <c r="F8" s="495"/>
      <c r="G8" s="495"/>
      <c r="H8" s="495"/>
      <c r="I8" s="495"/>
      <c r="J8" s="495"/>
      <c r="K8" s="495"/>
    </row>
    <row r="9" spans="1:11" ht="18" customHeight="1">
      <c r="A9" s="495"/>
      <c r="B9" s="495"/>
      <c r="C9" s="495"/>
      <c r="D9" s="495"/>
      <c r="E9" s="495"/>
      <c r="F9" s="495"/>
      <c r="G9" s="495"/>
      <c r="H9" s="495"/>
      <c r="I9" s="495"/>
      <c r="J9" s="495"/>
      <c r="K9" s="495"/>
    </row>
    <row r="10" spans="1:11" ht="18" customHeight="1">
      <c r="A10" s="495"/>
      <c r="B10" s="495"/>
      <c r="C10" s="495"/>
      <c r="D10" s="495"/>
      <c r="E10" s="495"/>
      <c r="F10" s="495"/>
      <c r="G10" s="495"/>
      <c r="H10" s="495"/>
      <c r="I10" s="495"/>
      <c r="J10" s="495"/>
      <c r="K10" s="495"/>
    </row>
    <row r="11" spans="1:11" ht="18" customHeight="1">
      <c r="A11" s="495"/>
      <c r="B11" s="495"/>
      <c r="C11" s="495"/>
      <c r="D11" s="495"/>
      <c r="E11" s="495"/>
      <c r="F11" s="495"/>
      <c r="G11" s="495"/>
      <c r="H11" s="495"/>
      <c r="I11" s="495"/>
      <c r="J11" s="495"/>
      <c r="K11" s="495"/>
    </row>
    <row r="12" spans="1:11" ht="18" customHeight="1">
      <c r="A12" s="495"/>
      <c r="B12" s="495"/>
      <c r="C12" s="495"/>
      <c r="D12" s="495"/>
      <c r="E12" s="495"/>
      <c r="F12" s="495"/>
      <c r="G12" s="495"/>
      <c r="H12" s="495"/>
      <c r="I12" s="495"/>
      <c r="J12" s="495"/>
      <c r="K12" s="495"/>
    </row>
    <row r="13" spans="1:11" ht="18" customHeight="1">
      <c r="A13" s="495"/>
      <c r="B13" s="495"/>
      <c r="C13" s="495"/>
      <c r="D13" s="495"/>
      <c r="E13" s="495"/>
      <c r="F13" s="495"/>
      <c r="G13" s="495"/>
      <c r="H13" s="495"/>
      <c r="I13" s="495"/>
      <c r="J13" s="495"/>
      <c r="K13" s="495"/>
    </row>
    <row r="14" spans="1:11" ht="18" customHeight="1">
      <c r="A14" s="495"/>
      <c r="B14" s="495"/>
      <c r="C14" s="495"/>
      <c r="D14" s="495"/>
      <c r="E14" s="495"/>
      <c r="F14" s="495"/>
      <c r="G14" s="495"/>
      <c r="H14" s="495"/>
      <c r="I14" s="495"/>
      <c r="J14" s="495"/>
      <c r="K14" s="495"/>
    </row>
    <row r="15" spans="1:11" ht="18" customHeight="1">
      <c r="A15" s="495"/>
      <c r="B15" s="495"/>
      <c r="C15" s="495"/>
      <c r="D15" s="495"/>
      <c r="E15" s="495"/>
      <c r="F15" s="495"/>
      <c r="G15" s="495"/>
      <c r="H15" s="495"/>
      <c r="I15" s="495"/>
      <c r="J15" s="495"/>
      <c r="K15" s="495"/>
    </row>
    <row r="16" spans="1:11" ht="18" customHeight="1">
      <c r="A16" s="495"/>
      <c r="B16" s="495"/>
      <c r="C16" s="495"/>
      <c r="D16" s="495"/>
      <c r="E16" s="495"/>
      <c r="F16" s="495"/>
      <c r="G16" s="495"/>
      <c r="H16" s="495"/>
      <c r="I16" s="495"/>
      <c r="J16" s="495"/>
      <c r="K16" s="495"/>
    </row>
    <row r="17" spans="1:11" ht="18" customHeight="1">
      <c r="A17" s="495"/>
      <c r="B17" s="495"/>
      <c r="C17" s="495"/>
      <c r="D17" s="495"/>
      <c r="E17" s="495"/>
      <c r="F17" s="495"/>
      <c r="G17" s="495"/>
      <c r="H17" s="495"/>
      <c r="I17" s="495"/>
      <c r="J17" s="495"/>
      <c r="K17" s="495"/>
    </row>
    <row r="18" spans="1:11" ht="18" customHeight="1">
      <c r="A18" s="495"/>
      <c r="B18" s="495"/>
      <c r="C18" s="495"/>
      <c r="D18" s="495"/>
      <c r="E18" s="495"/>
      <c r="F18" s="495"/>
      <c r="G18" s="495"/>
      <c r="H18" s="495"/>
      <c r="I18" s="495"/>
      <c r="J18" s="495"/>
      <c r="K18" s="495"/>
    </row>
    <row r="19" spans="1:11" ht="18" customHeight="1">
      <c r="A19" s="495"/>
      <c r="B19" s="495"/>
      <c r="C19" s="495"/>
      <c r="D19" s="495"/>
      <c r="E19" s="495"/>
      <c r="F19" s="495"/>
      <c r="G19" s="495"/>
      <c r="H19" s="495"/>
      <c r="I19" s="495"/>
      <c r="J19" s="495"/>
      <c r="K19" s="495"/>
    </row>
    <row r="20" spans="1:11" ht="18" customHeight="1">
      <c r="A20" s="495"/>
      <c r="B20" s="495"/>
      <c r="C20" s="495"/>
      <c r="D20" s="495"/>
      <c r="E20" s="495"/>
      <c r="F20" s="495"/>
      <c r="G20" s="495"/>
      <c r="H20" s="495"/>
      <c r="I20" s="495"/>
      <c r="J20" s="495"/>
      <c r="K20" s="495"/>
    </row>
    <row r="21" spans="1:11" ht="18" customHeight="1">
      <c r="A21" s="495"/>
      <c r="B21" s="495"/>
      <c r="C21" s="495"/>
      <c r="D21" s="495"/>
      <c r="E21" s="495"/>
      <c r="F21" s="495"/>
      <c r="G21" s="495"/>
      <c r="H21" s="495"/>
      <c r="I21" s="495"/>
      <c r="J21" s="495"/>
      <c r="K21" s="495"/>
    </row>
    <row r="22" spans="1:11" ht="18" customHeight="1">
      <c r="A22" s="495"/>
      <c r="B22" s="495"/>
      <c r="C22" s="495"/>
      <c r="D22" s="495"/>
      <c r="E22" s="495"/>
      <c r="F22" s="495"/>
      <c r="G22" s="495"/>
      <c r="H22" s="495"/>
      <c r="I22" s="495"/>
      <c r="J22" s="495"/>
      <c r="K22" s="495"/>
    </row>
    <row r="23" spans="1:11" ht="18" customHeight="1">
      <c r="A23" s="495"/>
      <c r="B23" s="495"/>
      <c r="C23" s="495"/>
      <c r="D23" s="495"/>
      <c r="E23" s="495"/>
      <c r="F23" s="495"/>
      <c r="G23" s="495"/>
      <c r="H23" s="495"/>
      <c r="I23" s="495"/>
      <c r="J23" s="495"/>
      <c r="K23" s="495"/>
    </row>
    <row r="24" spans="1:11" ht="18" customHeight="1">
      <c r="A24" s="495"/>
      <c r="B24" s="495"/>
      <c r="C24" s="495"/>
      <c r="D24" s="495"/>
      <c r="E24" s="495"/>
      <c r="F24" s="495"/>
      <c r="G24" s="495"/>
      <c r="H24" s="495"/>
      <c r="I24" s="495"/>
      <c r="J24" s="495"/>
      <c r="K24" s="495"/>
    </row>
    <row r="25" spans="1:11" ht="18" customHeight="1">
      <c r="A25" s="495"/>
      <c r="B25" s="495"/>
      <c r="C25" s="495"/>
      <c r="D25" s="495"/>
      <c r="E25" s="495"/>
      <c r="F25" s="495"/>
      <c r="G25" s="495"/>
      <c r="H25" s="495"/>
      <c r="I25" s="495"/>
      <c r="J25" s="495"/>
      <c r="K25" s="495"/>
    </row>
    <row r="26" spans="1:11" ht="18" customHeight="1">
      <c r="A26" s="495"/>
      <c r="B26" s="495"/>
      <c r="C26" s="495"/>
      <c r="D26" s="495"/>
      <c r="E26" s="495"/>
      <c r="F26" s="495"/>
      <c r="G26" s="495"/>
      <c r="H26" s="495"/>
      <c r="I26" s="495"/>
      <c r="J26" s="495"/>
      <c r="K26" s="495"/>
    </row>
    <row r="27" spans="1:11" ht="18" customHeight="1">
      <c r="A27" s="495"/>
      <c r="B27" s="495"/>
      <c r="C27" s="495"/>
      <c r="D27" s="495"/>
      <c r="E27" s="495"/>
      <c r="F27" s="495"/>
      <c r="G27" s="495"/>
      <c r="H27" s="495"/>
      <c r="I27" s="495"/>
      <c r="J27" s="495"/>
      <c r="K27" s="495"/>
    </row>
    <row r="28" spans="1:11" ht="18" customHeight="1">
      <c r="A28" s="495"/>
      <c r="B28" s="495"/>
      <c r="C28" s="495"/>
      <c r="D28" s="495"/>
      <c r="E28" s="495"/>
      <c r="F28" s="495"/>
      <c r="G28" s="495"/>
      <c r="H28" s="495"/>
      <c r="I28" s="495"/>
      <c r="J28" s="495"/>
      <c r="K28" s="495"/>
    </row>
    <row r="29" spans="1:11" ht="18" customHeight="1">
      <c r="A29" s="495"/>
      <c r="B29" s="495"/>
      <c r="C29" s="495"/>
      <c r="D29" s="495"/>
      <c r="E29" s="495"/>
      <c r="F29" s="495"/>
      <c r="G29" s="495"/>
      <c r="H29" s="495"/>
      <c r="I29" s="495"/>
      <c r="J29" s="495"/>
      <c r="K29" s="495"/>
    </row>
    <row r="30" spans="1:11" ht="18" customHeight="1">
      <c r="A30" s="495"/>
      <c r="B30" s="495"/>
      <c r="C30" s="495"/>
      <c r="D30" s="495"/>
      <c r="E30" s="495"/>
      <c r="F30" s="495"/>
      <c r="G30" s="495"/>
      <c r="H30" s="495"/>
      <c r="I30" s="495"/>
      <c r="J30" s="495"/>
      <c r="K30" s="495"/>
    </row>
    <row r="31" spans="1:11" ht="18" customHeight="1">
      <c r="A31" s="495"/>
      <c r="B31" s="495"/>
      <c r="C31" s="495"/>
      <c r="D31" s="495"/>
      <c r="E31" s="495"/>
      <c r="F31" s="495"/>
      <c r="G31" s="495"/>
      <c r="H31" s="495"/>
      <c r="I31" s="495"/>
      <c r="J31" s="495"/>
      <c r="K31" s="495"/>
    </row>
    <row r="32" spans="1:11" ht="18" customHeight="1">
      <c r="A32" s="495"/>
      <c r="B32" s="495"/>
      <c r="C32" s="495"/>
      <c r="D32" s="495"/>
      <c r="E32" s="495"/>
      <c r="F32" s="495"/>
      <c r="G32" s="495"/>
      <c r="H32" s="495"/>
      <c r="I32" s="495"/>
      <c r="J32" s="495"/>
      <c r="K32" s="495"/>
    </row>
    <row r="33" spans="1:11" ht="18" customHeight="1">
      <c r="A33" s="495"/>
      <c r="B33" s="495"/>
      <c r="C33" s="495"/>
      <c r="D33" s="495"/>
      <c r="E33" s="495"/>
      <c r="F33" s="495"/>
      <c r="G33" s="495"/>
      <c r="H33" s="495"/>
      <c r="I33" s="495"/>
      <c r="J33" s="495"/>
      <c r="K33" s="495"/>
    </row>
    <row r="34" spans="1:11" ht="18" customHeight="1">
      <c r="A34" s="495"/>
      <c r="B34" s="495"/>
      <c r="C34" s="495"/>
      <c r="D34" s="495"/>
      <c r="E34" s="495"/>
      <c r="F34" s="495"/>
      <c r="G34" s="495"/>
      <c r="H34" s="495"/>
      <c r="I34" s="495"/>
      <c r="J34" s="495"/>
      <c r="K34" s="495"/>
    </row>
    <row r="35" spans="1:11" ht="18" customHeight="1">
      <c r="A35" s="495"/>
      <c r="B35" s="495"/>
      <c r="C35" s="495"/>
      <c r="D35" s="495"/>
      <c r="E35" s="495"/>
      <c r="F35" s="495"/>
      <c r="G35" s="495"/>
      <c r="H35" s="495"/>
      <c r="I35" s="495"/>
      <c r="J35" s="495"/>
      <c r="K35" s="495"/>
    </row>
    <row r="36" spans="1:11" ht="18" customHeight="1">
      <c r="A36" s="495"/>
      <c r="B36" s="495"/>
      <c r="C36" s="495"/>
      <c r="D36" s="495"/>
      <c r="E36" s="495"/>
      <c r="F36" s="495"/>
      <c r="G36" s="495"/>
      <c r="H36" s="495"/>
      <c r="I36" s="495"/>
      <c r="J36" s="495"/>
      <c r="K36" s="495"/>
    </row>
    <row r="37" spans="1:11" ht="18" customHeight="1">
      <c r="A37" s="495"/>
      <c r="B37" s="495"/>
      <c r="C37" s="495"/>
      <c r="D37" s="495"/>
      <c r="E37" s="495"/>
      <c r="F37" s="495"/>
      <c r="G37" s="495"/>
      <c r="H37" s="495"/>
      <c r="I37" s="495"/>
      <c r="J37" s="495"/>
      <c r="K37" s="495"/>
    </row>
    <row r="38" spans="1:11" ht="18" customHeight="1">
      <c r="A38" s="495"/>
      <c r="B38" s="495"/>
      <c r="C38" s="495"/>
      <c r="D38" s="495"/>
      <c r="E38" s="495"/>
      <c r="F38" s="495"/>
      <c r="G38" s="495"/>
      <c r="H38" s="495"/>
      <c r="I38" s="495"/>
      <c r="J38" s="495"/>
      <c r="K38" s="495"/>
    </row>
    <row r="39" spans="1:11" ht="18" customHeight="1">
      <c r="A39" s="495"/>
      <c r="B39" s="495"/>
      <c r="C39" s="495"/>
      <c r="D39" s="495"/>
      <c r="E39" s="495"/>
      <c r="F39" s="495"/>
      <c r="G39" s="495"/>
      <c r="H39" s="495"/>
      <c r="I39" s="495"/>
      <c r="J39" s="495"/>
      <c r="K39" s="495"/>
    </row>
    <row r="40" spans="1:11" ht="18" customHeight="1">
      <c r="A40" s="495"/>
      <c r="B40" s="495"/>
      <c r="C40" s="495"/>
      <c r="D40" s="495"/>
      <c r="E40" s="495"/>
      <c r="F40" s="495"/>
      <c r="G40" s="495"/>
      <c r="H40" s="495"/>
      <c r="I40" s="495"/>
      <c r="J40" s="495"/>
      <c r="K40" s="495"/>
    </row>
    <row r="41" spans="1:11" ht="18" customHeight="1">
      <c r="A41" s="495"/>
      <c r="B41" s="495"/>
      <c r="C41" s="495"/>
      <c r="D41" s="495"/>
      <c r="E41" s="495"/>
      <c r="F41" s="495"/>
      <c r="G41" s="495"/>
      <c r="H41" s="495"/>
      <c r="I41" s="495"/>
      <c r="J41" s="495"/>
      <c r="K41" s="495"/>
    </row>
    <row r="42" spans="1:11" ht="18" customHeight="1">
      <c r="A42" s="495"/>
      <c r="B42" s="495"/>
      <c r="C42" s="495"/>
      <c r="D42" s="495"/>
      <c r="E42" s="495"/>
      <c r="F42" s="495"/>
      <c r="G42" s="495"/>
      <c r="H42" s="495"/>
      <c r="I42" s="495"/>
      <c r="J42" s="495"/>
      <c r="K42" s="495"/>
    </row>
    <row r="43" spans="1:11" ht="18" customHeight="1">
      <c r="A43" s="495"/>
      <c r="B43" s="495"/>
      <c r="C43" s="495"/>
      <c r="D43" s="495"/>
      <c r="E43" s="495"/>
      <c r="F43" s="495"/>
      <c r="G43" s="495"/>
      <c r="H43" s="495"/>
      <c r="I43" s="495"/>
      <c r="J43" s="495"/>
      <c r="K43" s="495"/>
    </row>
    <row r="44" spans="1:11" ht="18" customHeight="1">
      <c r="A44" s="495"/>
      <c r="B44" s="495"/>
      <c r="C44" s="495"/>
      <c r="D44" s="495"/>
      <c r="E44" s="495"/>
      <c r="F44" s="495"/>
      <c r="G44" s="495"/>
      <c r="H44" s="495"/>
      <c r="I44" s="495"/>
      <c r="J44" s="495"/>
      <c r="K44" s="495"/>
    </row>
    <row r="45" spans="1:11" ht="18" customHeight="1">
      <c r="A45" s="495"/>
      <c r="B45" s="495"/>
      <c r="C45" s="495"/>
      <c r="D45" s="495"/>
      <c r="E45" s="495"/>
      <c r="F45" s="495"/>
      <c r="G45" s="495"/>
      <c r="H45" s="495"/>
      <c r="I45" s="495"/>
      <c r="J45" s="495"/>
      <c r="K45" s="495"/>
    </row>
    <row r="46" spans="1:11" ht="18" customHeight="1">
      <c r="A46" s="495"/>
      <c r="B46" s="495"/>
      <c r="C46" s="495"/>
      <c r="D46" s="495"/>
      <c r="E46" s="495"/>
      <c r="F46" s="495"/>
      <c r="G46" s="495"/>
      <c r="H46" s="495"/>
      <c r="I46" s="495"/>
      <c r="J46" s="495"/>
      <c r="K46" s="495"/>
    </row>
    <row r="47" spans="1:11" ht="18" customHeight="1">
      <c r="A47" s="495"/>
      <c r="B47" s="495"/>
      <c r="C47" s="495"/>
      <c r="D47" s="495"/>
      <c r="E47" s="495"/>
      <c r="F47" s="495"/>
      <c r="G47" s="495"/>
      <c r="H47" s="495"/>
      <c r="I47" s="495"/>
      <c r="J47" s="495"/>
      <c r="K47" s="495"/>
    </row>
    <row r="48" spans="1:11" ht="18" customHeight="1">
      <c r="A48" s="345"/>
      <c r="B48" s="345"/>
      <c r="C48" s="345"/>
      <c r="D48" s="345"/>
      <c r="E48" s="345"/>
      <c r="F48" s="345"/>
      <c r="G48" s="345"/>
      <c r="H48" s="345"/>
      <c r="I48" s="345"/>
      <c r="J48" s="345"/>
      <c r="K48" s="345"/>
    </row>
  </sheetData>
  <mergeCells count="1">
    <mergeCell ref="A1:K47"/>
  </mergeCells>
  <phoneticPr fontId="1"/>
  <pageMargins left="0.25" right="0.25" top="0.75" bottom="0.75" header="0.3" footer="0.3"/>
  <pageSetup paperSize="9" orientation="portrait" horizontalDpi="1200" verticalDpi="1200" r:id="rId1"/>
  <headerFooter>
    <oddFooter>&amp;C&amp;"ＭＳ 明朝,標準"&amp;P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8" zoomScale="70" zoomScaleNormal="70" zoomScaleSheetLayoutView="85" zoomScalePageLayoutView="70" workbookViewId="0">
      <selection activeCell="G23" sqref="G23"/>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42</v>
      </c>
      <c r="C1" s="421"/>
      <c r="D1" s="426" t="s">
        <v>16</v>
      </c>
      <c r="E1" s="1" t="s">
        <v>1</v>
      </c>
      <c r="F1" s="1">
        <v>71</v>
      </c>
      <c r="G1" s="1" t="s">
        <v>6</v>
      </c>
      <c r="H1" s="1">
        <v>7</v>
      </c>
      <c r="I1" s="36"/>
      <c r="J1" s="36"/>
      <c r="K1" s="3"/>
    </row>
    <row r="2" spans="1:11" ht="9.9499999999999993" customHeight="1">
      <c r="A2" s="411"/>
      <c r="B2" s="422"/>
      <c r="C2" s="423"/>
      <c r="D2" s="412"/>
      <c r="E2" s="97" t="s">
        <v>1051</v>
      </c>
      <c r="F2" s="97">
        <v>21</v>
      </c>
      <c r="G2" s="97" t="s">
        <v>1052</v>
      </c>
      <c r="H2" s="97">
        <v>8</v>
      </c>
      <c r="I2" s="37"/>
      <c r="J2" s="37"/>
      <c r="K2" s="7"/>
    </row>
    <row r="3" spans="1:11" ht="9.9499999999999993" customHeight="1">
      <c r="A3" s="412"/>
      <c r="B3" s="422"/>
      <c r="C3" s="423"/>
      <c r="D3" s="412"/>
      <c r="E3" s="5" t="s">
        <v>3</v>
      </c>
      <c r="F3" s="5">
        <v>5</v>
      </c>
      <c r="G3" s="5" t="s">
        <v>8</v>
      </c>
      <c r="H3" s="5"/>
      <c r="I3" s="37"/>
      <c r="J3" s="37"/>
      <c r="K3" s="7"/>
    </row>
    <row r="4" spans="1:11" ht="9.9499999999999993" customHeight="1">
      <c r="A4" s="412"/>
      <c r="B4" s="422"/>
      <c r="C4" s="423"/>
      <c r="D4" s="412"/>
      <c r="E4" s="5" t="s">
        <v>4</v>
      </c>
      <c r="F4" s="5">
        <v>0</v>
      </c>
      <c r="G4" s="5"/>
      <c r="H4" s="5"/>
      <c r="I4" s="37"/>
      <c r="J4" s="37"/>
      <c r="K4" s="7"/>
    </row>
    <row r="5" spans="1:11" ht="9.9499999999999993" customHeight="1">
      <c r="A5" s="413"/>
      <c r="B5" s="424"/>
      <c r="C5" s="425"/>
      <c r="D5" s="413"/>
      <c r="E5" s="8" t="s">
        <v>5</v>
      </c>
      <c r="F5" s="8">
        <f>SUM(F1:F4)</f>
        <v>97</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56" t="s">
        <v>539</v>
      </c>
      <c r="K7" s="50" t="s">
        <v>521</v>
      </c>
    </row>
    <row r="8" spans="1:11" ht="19.5">
      <c r="A8" s="416" t="s">
        <v>43</v>
      </c>
      <c r="B8" s="417" t="s">
        <v>43</v>
      </c>
      <c r="C8" s="11">
        <v>4</v>
      </c>
      <c r="D8" s="12">
        <f>IF(OR(F8="",F8=0),"",(G8/F8))</f>
        <v>36.4</v>
      </c>
      <c r="E8" s="12">
        <f>IF(OR(C8="-",C8=""),"-",(D8/C8))</f>
        <v>9.1</v>
      </c>
      <c r="F8" s="11">
        <v>15</v>
      </c>
      <c r="G8" s="12">
        <v>546</v>
      </c>
      <c r="H8" s="12">
        <v>4.8</v>
      </c>
      <c r="I8" s="39"/>
      <c r="J8" s="34" t="s">
        <v>541</v>
      </c>
      <c r="K8" s="45" t="s">
        <v>542</v>
      </c>
    </row>
    <row r="9" spans="1:11" ht="18" customHeight="1">
      <c r="A9" s="414" t="s">
        <v>44</v>
      </c>
      <c r="B9" s="415" t="s">
        <v>44</v>
      </c>
      <c r="C9" s="13">
        <v>6</v>
      </c>
      <c r="D9" s="14">
        <f>IF(OR(F9="",F9=0),"",(G9/F9))</f>
        <v>59.15</v>
      </c>
      <c r="E9" s="14">
        <f t="shared" ref="E9:E22" si="0">IF(OR(C9="-",C9=""),"-",(D9/C9))</f>
        <v>9.8583333333333325</v>
      </c>
      <c r="F9" s="13">
        <v>1</v>
      </c>
      <c r="G9" s="14">
        <v>59.15</v>
      </c>
      <c r="H9" s="14">
        <v>4.8</v>
      </c>
      <c r="I9" s="42"/>
      <c r="J9" s="35" t="s">
        <v>541</v>
      </c>
      <c r="K9" s="46"/>
    </row>
    <row r="10" spans="1:11" ht="18" customHeight="1">
      <c r="A10" s="414" t="s">
        <v>1175</v>
      </c>
      <c r="B10" s="415" t="s">
        <v>45</v>
      </c>
      <c r="C10" s="13"/>
      <c r="D10" s="14">
        <f t="shared" ref="D10:D22" si="1">IF(OR(F10="",F10=0),"",(G10/F10))</f>
        <v>27.3</v>
      </c>
      <c r="E10" s="14" t="str">
        <f t="shared" si="0"/>
        <v>-</v>
      </c>
      <c r="F10" s="13">
        <v>1</v>
      </c>
      <c r="G10" s="14">
        <v>27.3</v>
      </c>
      <c r="H10" s="14">
        <v>3.3</v>
      </c>
      <c r="I10" s="42"/>
      <c r="J10" s="35"/>
      <c r="K10" s="46" t="s">
        <v>543</v>
      </c>
    </row>
    <row r="11" spans="1:11" ht="19.5">
      <c r="A11" s="414" t="s">
        <v>46</v>
      </c>
      <c r="B11" s="415" t="s">
        <v>46</v>
      </c>
      <c r="C11" s="13">
        <v>6</v>
      </c>
      <c r="D11" s="14">
        <f t="shared" si="1"/>
        <v>54.6</v>
      </c>
      <c r="E11" s="14">
        <f t="shared" si="0"/>
        <v>9.1</v>
      </c>
      <c r="F11" s="13">
        <v>5</v>
      </c>
      <c r="G11" s="14">
        <v>273</v>
      </c>
      <c r="H11" s="14">
        <v>4.8</v>
      </c>
      <c r="I11" s="42"/>
      <c r="J11" s="35" t="s">
        <v>544</v>
      </c>
      <c r="K11" s="46" t="s">
        <v>542</v>
      </c>
    </row>
    <row r="12" spans="1:11" ht="19.5">
      <c r="A12" s="414" t="s">
        <v>47</v>
      </c>
      <c r="B12" s="415" t="s">
        <v>47</v>
      </c>
      <c r="C12" s="13">
        <v>6</v>
      </c>
      <c r="D12" s="14">
        <f t="shared" si="1"/>
        <v>101.92</v>
      </c>
      <c r="E12" s="14">
        <f t="shared" si="0"/>
        <v>16.986666666666668</v>
      </c>
      <c r="F12" s="13">
        <v>1</v>
      </c>
      <c r="G12" s="14">
        <v>101.92</v>
      </c>
      <c r="H12" s="14">
        <v>4.8</v>
      </c>
      <c r="I12" s="42"/>
      <c r="J12" s="35" t="s">
        <v>541</v>
      </c>
      <c r="K12" s="46" t="s">
        <v>542</v>
      </c>
    </row>
    <row r="13" spans="1:11" ht="19.5">
      <c r="A13" s="414" t="s">
        <v>48</v>
      </c>
      <c r="B13" s="415" t="s">
        <v>48</v>
      </c>
      <c r="C13" s="13">
        <v>4</v>
      </c>
      <c r="D13" s="14">
        <f t="shared" si="1"/>
        <v>72.8</v>
      </c>
      <c r="E13" s="14">
        <f t="shared" si="0"/>
        <v>18.2</v>
      </c>
      <c r="F13" s="13">
        <v>2</v>
      </c>
      <c r="G13" s="14">
        <v>145.6</v>
      </c>
      <c r="H13" s="14">
        <v>4.8</v>
      </c>
      <c r="I13" s="42"/>
      <c r="J13" s="35" t="s">
        <v>545</v>
      </c>
      <c r="K13" s="46" t="s">
        <v>542</v>
      </c>
    </row>
    <row r="14" spans="1:11" ht="19.5">
      <c r="A14" s="414" t="s">
        <v>49</v>
      </c>
      <c r="B14" s="415" t="s">
        <v>49</v>
      </c>
      <c r="C14" s="13">
        <v>20</v>
      </c>
      <c r="D14" s="14">
        <f t="shared" si="1"/>
        <v>45.5</v>
      </c>
      <c r="E14" s="14">
        <f>IF(OR(C14="-",C14="",D14=""),"-",(D14/C14))</f>
        <v>2.2749999999999999</v>
      </c>
      <c r="F14" s="13">
        <v>1</v>
      </c>
      <c r="G14" s="14">
        <v>45.5</v>
      </c>
      <c r="H14" s="14">
        <v>4.8</v>
      </c>
      <c r="I14" s="42"/>
      <c r="J14" s="35" t="s">
        <v>545</v>
      </c>
      <c r="K14" s="46" t="s">
        <v>542</v>
      </c>
    </row>
    <row r="15" spans="1:11" ht="18" customHeight="1">
      <c r="A15" s="414" t="s">
        <v>50</v>
      </c>
      <c r="B15" s="415" t="s">
        <v>50</v>
      </c>
      <c r="C15" s="13">
        <v>4</v>
      </c>
      <c r="D15" s="14">
        <f t="shared" si="1"/>
        <v>45.5</v>
      </c>
      <c r="E15" s="14">
        <f t="shared" si="0"/>
        <v>11.375</v>
      </c>
      <c r="F15" s="13">
        <v>1</v>
      </c>
      <c r="G15" s="14">
        <v>45.5</v>
      </c>
      <c r="H15" s="14">
        <v>3.3</v>
      </c>
      <c r="I15" s="42"/>
      <c r="J15" s="35" t="s">
        <v>541</v>
      </c>
      <c r="K15" s="46" t="s">
        <v>546</v>
      </c>
    </row>
    <row r="16" spans="1:11" ht="29.25">
      <c r="A16" s="414" t="s">
        <v>51</v>
      </c>
      <c r="B16" s="415" t="s">
        <v>51</v>
      </c>
      <c r="C16" s="13">
        <v>1</v>
      </c>
      <c r="D16" s="14">
        <f t="shared" si="1"/>
        <v>40.949999999999996</v>
      </c>
      <c r="E16" s="14">
        <f t="shared" si="0"/>
        <v>40.949999999999996</v>
      </c>
      <c r="F16" s="13">
        <v>6</v>
      </c>
      <c r="G16" s="14">
        <v>245.7</v>
      </c>
      <c r="H16" s="14">
        <v>3.3</v>
      </c>
      <c r="I16" s="42"/>
      <c r="J16" s="35" t="s">
        <v>547</v>
      </c>
      <c r="K16" s="46" t="s">
        <v>542</v>
      </c>
    </row>
    <row r="17" spans="1:11" ht="29.25">
      <c r="A17" s="414" t="s">
        <v>52</v>
      </c>
      <c r="B17" s="415" t="s">
        <v>52</v>
      </c>
      <c r="C17" s="13">
        <v>1</v>
      </c>
      <c r="D17" s="14">
        <f t="shared" si="1"/>
        <v>41</v>
      </c>
      <c r="E17" s="14">
        <f t="shared" si="0"/>
        <v>41</v>
      </c>
      <c r="F17" s="13">
        <v>1</v>
      </c>
      <c r="G17" s="14">
        <v>41</v>
      </c>
      <c r="H17" s="14">
        <v>3.3</v>
      </c>
      <c r="I17" s="42"/>
      <c r="J17" s="35" t="s">
        <v>547</v>
      </c>
      <c r="K17" s="46" t="s">
        <v>542</v>
      </c>
    </row>
    <row r="18" spans="1:11" ht="47.25" customHeight="1">
      <c r="A18" s="414" t="s">
        <v>53</v>
      </c>
      <c r="B18" s="415" t="s">
        <v>53</v>
      </c>
      <c r="C18" s="13">
        <v>15</v>
      </c>
      <c r="D18" s="14">
        <f t="shared" si="1"/>
        <v>22.8</v>
      </c>
      <c r="E18" s="14">
        <f t="shared" si="0"/>
        <v>1.52</v>
      </c>
      <c r="F18" s="13">
        <v>1</v>
      </c>
      <c r="G18" s="14">
        <v>22.8</v>
      </c>
      <c r="H18" s="14">
        <v>3.3</v>
      </c>
      <c r="I18" s="42"/>
      <c r="J18" s="35" t="s">
        <v>548</v>
      </c>
      <c r="K18" s="46" t="s">
        <v>549</v>
      </c>
    </row>
    <row r="19" spans="1:11" ht="60.75" customHeight="1">
      <c r="A19" s="414" t="s">
        <v>54</v>
      </c>
      <c r="B19" s="415" t="s">
        <v>54</v>
      </c>
      <c r="C19" s="13"/>
      <c r="D19" s="14">
        <f t="shared" si="1"/>
        <v>22.75</v>
      </c>
      <c r="E19" s="14" t="str">
        <f t="shared" si="0"/>
        <v>-</v>
      </c>
      <c r="F19" s="13">
        <v>1</v>
      </c>
      <c r="G19" s="14">
        <v>22.75</v>
      </c>
      <c r="H19" s="14">
        <v>3.3</v>
      </c>
      <c r="I19" s="42"/>
      <c r="J19" s="35" t="s">
        <v>550</v>
      </c>
      <c r="K19" s="46" t="s">
        <v>551</v>
      </c>
    </row>
    <row r="20" spans="1:11" ht="42.75" customHeight="1">
      <c r="A20" s="414" t="s">
        <v>55</v>
      </c>
      <c r="B20" s="415" t="s">
        <v>55</v>
      </c>
      <c r="C20" s="13"/>
      <c r="D20" s="14">
        <f t="shared" si="1"/>
        <v>22.75</v>
      </c>
      <c r="E20" s="14" t="str">
        <f t="shared" si="0"/>
        <v>-</v>
      </c>
      <c r="F20" s="13">
        <v>1</v>
      </c>
      <c r="G20" s="14">
        <v>22.75</v>
      </c>
      <c r="H20" s="14">
        <v>3.3</v>
      </c>
      <c r="I20" s="42"/>
      <c r="J20" s="35" t="s">
        <v>552</v>
      </c>
      <c r="K20" s="46"/>
    </row>
    <row r="21" spans="1:11" ht="36" customHeight="1">
      <c r="A21" s="414" t="s">
        <v>56</v>
      </c>
      <c r="B21" s="415" t="s">
        <v>56</v>
      </c>
      <c r="C21" s="13"/>
      <c r="D21" s="14">
        <f t="shared" si="1"/>
        <v>13.65</v>
      </c>
      <c r="E21" s="14" t="str">
        <f t="shared" si="0"/>
        <v>-</v>
      </c>
      <c r="F21" s="13">
        <v>1</v>
      </c>
      <c r="G21" s="14">
        <v>13.65</v>
      </c>
      <c r="H21" s="14">
        <v>3.3</v>
      </c>
      <c r="I21" s="42"/>
      <c r="J21" s="35" t="s">
        <v>553</v>
      </c>
      <c r="K21" s="46"/>
    </row>
    <row r="22" spans="1:11" ht="42.75" customHeight="1">
      <c r="A22" s="414" t="s">
        <v>39</v>
      </c>
      <c r="B22" s="415" t="s">
        <v>39</v>
      </c>
      <c r="C22" s="13"/>
      <c r="D22" s="14">
        <f t="shared" si="1"/>
        <v>15.47</v>
      </c>
      <c r="E22" s="14" t="str">
        <f t="shared" si="0"/>
        <v>-</v>
      </c>
      <c r="F22" s="13">
        <v>1</v>
      </c>
      <c r="G22" s="14">
        <v>15.47</v>
      </c>
      <c r="H22" s="14">
        <v>3.3</v>
      </c>
      <c r="I22" s="42"/>
      <c r="J22" s="35" t="s">
        <v>1075</v>
      </c>
      <c r="K22" s="46" t="s">
        <v>554</v>
      </c>
    </row>
    <row r="23" spans="1:11" ht="18" customHeight="1">
      <c r="A23" s="427" t="s">
        <v>57</v>
      </c>
      <c r="B23" s="428"/>
      <c r="C23" s="17" t="s">
        <v>57</v>
      </c>
      <c r="D23" s="18">
        <f>SUM(D8:D22)</f>
        <v>622.54</v>
      </c>
      <c r="E23" s="19" t="s">
        <v>57</v>
      </c>
      <c r="F23" s="20">
        <f>SUM(F8:F22)</f>
        <v>39</v>
      </c>
      <c r="G23" s="18">
        <f>SUM(G8:G22)</f>
        <v>1628.09</v>
      </c>
      <c r="H23" s="19" t="s">
        <v>57</v>
      </c>
      <c r="I23" s="40"/>
      <c r="J23" s="41"/>
      <c r="K23" s="47"/>
    </row>
    <row r="24" spans="1:11" ht="18" customHeight="1">
      <c r="A24" s="414"/>
      <c r="B24" s="415"/>
      <c r="C24" s="13"/>
      <c r="D24" s="14"/>
      <c r="E24" s="14"/>
      <c r="F24" s="13"/>
      <c r="G24" s="14"/>
      <c r="H24" s="14"/>
      <c r="I24" s="42"/>
      <c r="J24" s="35"/>
      <c r="K24" s="46"/>
    </row>
    <row r="25" spans="1:11" ht="18" customHeight="1">
      <c r="A25" s="414" t="s">
        <v>59</v>
      </c>
      <c r="B25" s="415" t="s">
        <v>58</v>
      </c>
      <c r="C25" s="13"/>
      <c r="D25" s="14"/>
      <c r="E25" s="14"/>
      <c r="F25" s="13"/>
      <c r="G25" s="14"/>
      <c r="H25" s="14"/>
      <c r="I25" s="42"/>
      <c r="J25" s="35"/>
      <c r="K25" s="46"/>
    </row>
    <row r="26" spans="1:11" ht="46.5" customHeight="1">
      <c r="A26" s="414" t="s">
        <v>58</v>
      </c>
      <c r="B26" s="415" t="s">
        <v>58</v>
      </c>
      <c r="C26" s="13">
        <v>6</v>
      </c>
      <c r="D26" s="14">
        <v>60</v>
      </c>
      <c r="E26" s="14">
        <f t="shared" ref="E26" si="2">IF(OR(C26="-",C26=""),"-",(D26/C26))</f>
        <v>10</v>
      </c>
      <c r="F26" s="13"/>
      <c r="G26" s="14"/>
      <c r="H26" s="14"/>
      <c r="I26" s="42" t="s">
        <v>1078</v>
      </c>
      <c r="J26" s="35" t="s">
        <v>555</v>
      </c>
      <c r="K26" s="46"/>
    </row>
    <row r="27" spans="1:11" ht="18" customHeight="1">
      <c r="A27" s="408" t="s">
        <v>57</v>
      </c>
      <c r="B27" s="409"/>
      <c r="C27" s="21" t="s">
        <v>57</v>
      </c>
      <c r="D27" s="22">
        <f>SUM(D26)</f>
        <v>60</v>
      </c>
      <c r="E27" s="23" t="s">
        <v>57</v>
      </c>
      <c r="F27" s="23" t="s">
        <v>57</v>
      </c>
      <c r="G27" s="22">
        <f>SUM(G26)</f>
        <v>0</v>
      </c>
      <c r="H27" s="23" t="s">
        <v>57</v>
      </c>
      <c r="I27" s="43"/>
      <c r="J27" s="44"/>
      <c r="K27" s="48"/>
    </row>
    <row r="99" ht="42" customHeight="1"/>
  </sheetData>
  <mergeCells count="24">
    <mergeCell ref="D1:D5"/>
    <mergeCell ref="A27:B27"/>
    <mergeCell ref="A20:B20"/>
    <mergeCell ref="A9:B9"/>
    <mergeCell ref="A10:B10"/>
    <mergeCell ref="A11:B11"/>
    <mergeCell ref="A12:B12"/>
    <mergeCell ref="A13:B13"/>
    <mergeCell ref="A14:B14"/>
    <mergeCell ref="A15:B15"/>
    <mergeCell ref="A16:B16"/>
    <mergeCell ref="A17:B17"/>
    <mergeCell ref="A18:B18"/>
    <mergeCell ref="A19:B19"/>
    <mergeCell ref="A8:B8"/>
    <mergeCell ref="A21:B21"/>
    <mergeCell ref="A1:A5"/>
    <mergeCell ref="A7:B7"/>
    <mergeCell ref="A26:B26"/>
    <mergeCell ref="A22:B22"/>
    <mergeCell ref="A23:B23"/>
    <mergeCell ref="A24:B24"/>
    <mergeCell ref="A25:B25"/>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76" zoomScale="115" zoomScaleNormal="85" zoomScaleSheetLayoutView="85" zoomScalePageLayoutView="115" workbookViewId="0">
      <selection activeCell="G22" sqref="G22"/>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62</v>
      </c>
      <c r="C1" s="421"/>
      <c r="D1" s="426" t="s">
        <v>16</v>
      </c>
      <c r="E1" s="1" t="s">
        <v>1</v>
      </c>
      <c r="F1" s="1">
        <v>27</v>
      </c>
      <c r="G1" s="1" t="s">
        <v>6</v>
      </c>
      <c r="H1" s="1">
        <v>5</v>
      </c>
      <c r="I1" s="31"/>
      <c r="J1" s="36"/>
      <c r="K1" s="3"/>
    </row>
    <row r="2" spans="1:11" ht="9.9499999999999993" customHeight="1">
      <c r="A2" s="411"/>
      <c r="B2" s="422"/>
      <c r="C2" s="423"/>
      <c r="D2" s="412"/>
      <c r="E2" s="97" t="s">
        <v>1051</v>
      </c>
      <c r="F2" s="97">
        <v>9</v>
      </c>
      <c r="G2" s="97" t="s">
        <v>1052</v>
      </c>
      <c r="H2" s="97">
        <v>4</v>
      </c>
      <c r="I2" s="32"/>
      <c r="J2" s="37"/>
      <c r="K2" s="7"/>
    </row>
    <row r="3" spans="1:11" ht="9.9499999999999993" customHeight="1">
      <c r="A3" s="412"/>
      <c r="B3" s="422"/>
      <c r="C3" s="423"/>
      <c r="D3" s="412"/>
      <c r="E3" s="5" t="s">
        <v>3</v>
      </c>
      <c r="F3" s="5">
        <v>2</v>
      </c>
      <c r="G3" s="5" t="s">
        <v>8</v>
      </c>
      <c r="H3" s="5"/>
      <c r="I3" s="32"/>
      <c r="J3" s="37"/>
      <c r="K3" s="7"/>
    </row>
    <row r="4" spans="1:11" ht="9.9499999999999993" customHeight="1">
      <c r="A4" s="412"/>
      <c r="B4" s="422"/>
      <c r="C4" s="423"/>
      <c r="D4" s="412"/>
      <c r="E4" s="5" t="s">
        <v>4</v>
      </c>
      <c r="F4" s="5">
        <v>3</v>
      </c>
      <c r="G4" s="5"/>
      <c r="H4" s="5"/>
      <c r="I4" s="32"/>
      <c r="J4" s="37"/>
      <c r="K4" s="7"/>
    </row>
    <row r="5" spans="1:11" ht="9.9499999999999993" customHeight="1">
      <c r="A5" s="413"/>
      <c r="B5" s="424"/>
      <c r="C5" s="425"/>
      <c r="D5" s="413"/>
      <c r="E5" s="8" t="s">
        <v>5</v>
      </c>
      <c r="F5" s="8">
        <f>SUM(F1:F4)</f>
        <v>41</v>
      </c>
      <c r="G5" s="8"/>
      <c r="H5" s="8"/>
      <c r="I5" s="33"/>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56" t="s">
        <v>539</v>
      </c>
      <c r="K7" s="50" t="s">
        <v>521</v>
      </c>
    </row>
    <row r="8" spans="1:11" ht="68.25" customHeight="1">
      <c r="A8" s="416" t="s">
        <v>64</v>
      </c>
      <c r="B8" s="417" t="s">
        <v>64</v>
      </c>
      <c r="C8" s="11">
        <v>13</v>
      </c>
      <c r="D8" s="12">
        <f>IF(OR(F8="",F8=0),"",(G8/F8))</f>
        <v>177.45000000000002</v>
      </c>
      <c r="E8" s="12">
        <f>IF(OR(C8="-",C8=""),"-",(D8/C8))</f>
        <v>13.650000000000002</v>
      </c>
      <c r="F8" s="11">
        <v>1</v>
      </c>
      <c r="G8" s="12">
        <v>177.45000000000002</v>
      </c>
      <c r="H8" s="12">
        <v>4</v>
      </c>
      <c r="I8" s="58"/>
      <c r="J8" s="39" t="s">
        <v>556</v>
      </c>
      <c r="K8" s="45" t="s">
        <v>557</v>
      </c>
    </row>
    <row r="9" spans="1:11" ht="68.25" customHeight="1">
      <c r="A9" s="414" t="s">
        <v>65</v>
      </c>
      <c r="B9" s="415" t="s">
        <v>65</v>
      </c>
      <c r="C9" s="13">
        <v>3</v>
      </c>
      <c r="D9" s="14">
        <f>IF(OR(F9="",F9=0),"",(G9/F9))</f>
        <v>54.6</v>
      </c>
      <c r="E9" s="14">
        <f t="shared" ref="E9:E21" si="0">IF(OR(C9="-",C9=""),"-",(D9/C9))</f>
        <v>18.2</v>
      </c>
      <c r="F9" s="13">
        <v>1</v>
      </c>
      <c r="G9" s="14">
        <v>54.6</v>
      </c>
      <c r="H9" s="14">
        <v>4</v>
      </c>
      <c r="I9" s="57"/>
      <c r="J9" s="42" t="s">
        <v>558</v>
      </c>
      <c r="K9" s="46" t="s">
        <v>559</v>
      </c>
    </row>
    <row r="10" spans="1:11" ht="29.25">
      <c r="A10" s="414" t="s">
        <v>1176</v>
      </c>
      <c r="B10" s="415" t="s">
        <v>66</v>
      </c>
      <c r="C10" s="13">
        <v>3</v>
      </c>
      <c r="D10" s="14">
        <f t="shared" ref="D10:D21" si="1">IF(OR(F10="",F10=0),"",(G10/F10))</f>
        <v>91</v>
      </c>
      <c r="E10" s="14">
        <f t="shared" si="0"/>
        <v>30.333333333333332</v>
      </c>
      <c r="F10" s="13">
        <v>1</v>
      </c>
      <c r="G10" s="14">
        <v>91</v>
      </c>
      <c r="H10" s="14">
        <v>7</v>
      </c>
      <c r="I10" s="57"/>
      <c r="J10" s="42" t="s">
        <v>560</v>
      </c>
      <c r="K10" s="46" t="s">
        <v>561</v>
      </c>
    </row>
    <row r="11" spans="1:11" ht="19.5">
      <c r="A11" s="414" t="s">
        <v>67</v>
      </c>
      <c r="B11" s="415" t="s">
        <v>67</v>
      </c>
      <c r="C11" s="13">
        <v>6</v>
      </c>
      <c r="D11" s="14">
        <f t="shared" si="1"/>
        <v>91</v>
      </c>
      <c r="E11" s="14">
        <f t="shared" si="0"/>
        <v>15.166666666666666</v>
      </c>
      <c r="F11" s="13">
        <v>1</v>
      </c>
      <c r="G11" s="14">
        <v>91</v>
      </c>
      <c r="H11" s="14">
        <v>4</v>
      </c>
      <c r="I11" s="57"/>
      <c r="J11" s="42" t="s">
        <v>562</v>
      </c>
      <c r="K11" s="46" t="s">
        <v>563</v>
      </c>
    </row>
    <row r="12" spans="1:11" ht="19.5">
      <c r="A12" s="414" t="s">
        <v>68</v>
      </c>
      <c r="B12" s="415" t="s">
        <v>68</v>
      </c>
      <c r="C12" s="13">
        <v>6</v>
      </c>
      <c r="D12" s="14">
        <f t="shared" si="1"/>
        <v>273</v>
      </c>
      <c r="E12" s="14">
        <f t="shared" si="0"/>
        <v>45.5</v>
      </c>
      <c r="F12" s="13">
        <v>1</v>
      </c>
      <c r="G12" s="14">
        <v>273</v>
      </c>
      <c r="H12" s="14">
        <v>4</v>
      </c>
      <c r="I12" s="57"/>
      <c r="J12" s="42" t="s">
        <v>564</v>
      </c>
      <c r="K12" s="46" t="s">
        <v>565</v>
      </c>
    </row>
    <row r="13" spans="1:11" ht="37.5" customHeight="1">
      <c r="A13" s="414" t="s">
        <v>69</v>
      </c>
      <c r="B13" s="415" t="s">
        <v>69</v>
      </c>
      <c r="C13" s="13">
        <v>40</v>
      </c>
      <c r="D13" s="14">
        <v>45.5</v>
      </c>
      <c r="E13" s="14"/>
      <c r="F13" s="13">
        <v>0</v>
      </c>
      <c r="G13" s="14"/>
      <c r="H13" s="14">
        <v>4</v>
      </c>
      <c r="I13" s="57" t="s">
        <v>1079</v>
      </c>
      <c r="J13" s="42" t="s">
        <v>566</v>
      </c>
      <c r="K13" s="46" t="s">
        <v>567</v>
      </c>
    </row>
    <row r="14" spans="1:11" ht="19.5">
      <c r="A14" s="414" t="s">
        <v>33</v>
      </c>
      <c r="B14" s="415" t="s">
        <v>33</v>
      </c>
      <c r="C14" s="13">
        <v>10</v>
      </c>
      <c r="D14" s="14">
        <f t="shared" si="1"/>
        <v>45.5</v>
      </c>
      <c r="E14" s="14">
        <f>IF(OR(C14="-",C14="",D14=""),"-",(D14/C14))</f>
        <v>4.55</v>
      </c>
      <c r="F14" s="13">
        <v>1</v>
      </c>
      <c r="G14" s="14">
        <v>45.5</v>
      </c>
      <c r="H14" s="14">
        <v>4</v>
      </c>
      <c r="I14" s="57"/>
      <c r="J14" s="42"/>
      <c r="K14" s="46" t="s">
        <v>568</v>
      </c>
    </row>
    <row r="15" spans="1:11" ht="18" customHeight="1">
      <c r="A15" s="414" t="s">
        <v>70</v>
      </c>
      <c r="B15" s="415" t="s">
        <v>70</v>
      </c>
      <c r="C15" s="13">
        <v>5</v>
      </c>
      <c r="D15" s="14">
        <f t="shared" si="1"/>
        <v>91</v>
      </c>
      <c r="E15" s="14">
        <f t="shared" si="0"/>
        <v>18.2</v>
      </c>
      <c r="F15" s="13">
        <v>1</v>
      </c>
      <c r="G15" s="14">
        <v>91</v>
      </c>
      <c r="H15" s="14">
        <v>4</v>
      </c>
      <c r="I15" s="57"/>
      <c r="J15" s="42" t="s">
        <v>569</v>
      </c>
      <c r="K15" s="46" t="s">
        <v>570</v>
      </c>
    </row>
    <row r="16" spans="1:11" ht="18" customHeight="1">
      <c r="A16" s="414" t="s">
        <v>71</v>
      </c>
      <c r="B16" s="415" t="s">
        <v>71</v>
      </c>
      <c r="C16" s="13">
        <v>1</v>
      </c>
      <c r="D16" s="14">
        <f t="shared" si="1"/>
        <v>40.96</v>
      </c>
      <c r="E16" s="14">
        <f t="shared" si="0"/>
        <v>40.96</v>
      </c>
      <c r="F16" s="13">
        <v>5</v>
      </c>
      <c r="G16" s="14">
        <v>204.8</v>
      </c>
      <c r="H16" s="14">
        <v>4</v>
      </c>
      <c r="I16" s="57"/>
      <c r="J16" s="42" t="s">
        <v>571</v>
      </c>
      <c r="K16" s="46" t="s">
        <v>572</v>
      </c>
    </row>
    <row r="17" spans="1:11" ht="40.5" customHeight="1">
      <c r="A17" s="414" t="s">
        <v>72</v>
      </c>
      <c r="B17" s="415" t="s">
        <v>72</v>
      </c>
      <c r="C17" s="13"/>
      <c r="D17" s="14">
        <f t="shared" si="1"/>
        <v>182</v>
      </c>
      <c r="E17" s="14" t="str">
        <f t="shared" si="0"/>
        <v>-</v>
      </c>
      <c r="F17" s="13">
        <v>1</v>
      </c>
      <c r="G17" s="14">
        <v>182</v>
      </c>
      <c r="H17" s="14">
        <v>4</v>
      </c>
      <c r="I17" s="57"/>
      <c r="J17" s="42" t="s">
        <v>573</v>
      </c>
      <c r="K17" s="46" t="s">
        <v>574</v>
      </c>
    </row>
    <row r="18" spans="1:11" ht="29.25">
      <c r="A18" s="414" t="s">
        <v>73</v>
      </c>
      <c r="B18" s="415" t="s">
        <v>73</v>
      </c>
      <c r="C18" s="13"/>
      <c r="D18" s="14">
        <v>400</v>
      </c>
      <c r="E18" s="14" t="str">
        <f t="shared" si="0"/>
        <v>-</v>
      </c>
      <c r="F18" s="13">
        <v>1</v>
      </c>
      <c r="G18" s="14"/>
      <c r="H18" s="14">
        <v>7</v>
      </c>
      <c r="I18" s="57" t="s">
        <v>1080</v>
      </c>
      <c r="J18" s="42" t="s">
        <v>575</v>
      </c>
      <c r="K18" s="46" t="s">
        <v>576</v>
      </c>
    </row>
    <row r="19" spans="1:11" ht="18" customHeight="1">
      <c r="A19" s="414" t="s">
        <v>74</v>
      </c>
      <c r="B19" s="415" t="s">
        <v>74</v>
      </c>
      <c r="C19" s="13">
        <v>50</v>
      </c>
      <c r="D19" s="14">
        <f t="shared" si="1"/>
        <v>18.2</v>
      </c>
      <c r="E19" s="14">
        <f t="shared" si="0"/>
        <v>0.36399999999999999</v>
      </c>
      <c r="F19" s="13">
        <v>2</v>
      </c>
      <c r="G19" s="14">
        <v>36.4</v>
      </c>
      <c r="H19" s="14">
        <v>3</v>
      </c>
      <c r="I19" s="57"/>
      <c r="J19" s="42"/>
      <c r="K19" s="46" t="s">
        <v>554</v>
      </c>
    </row>
    <row r="20" spans="1:11" ht="18" customHeight="1">
      <c r="A20" s="414" t="s">
        <v>75</v>
      </c>
      <c r="B20" s="415" t="s">
        <v>75</v>
      </c>
      <c r="C20" s="13">
        <v>50</v>
      </c>
      <c r="D20" s="14">
        <f t="shared" si="1"/>
        <v>13.65</v>
      </c>
      <c r="E20" s="14">
        <f t="shared" si="0"/>
        <v>0.27300000000000002</v>
      </c>
      <c r="F20" s="13">
        <v>1</v>
      </c>
      <c r="G20" s="14">
        <v>13.65</v>
      </c>
      <c r="H20" s="14">
        <v>3</v>
      </c>
      <c r="I20" s="57"/>
      <c r="J20" s="42"/>
      <c r="K20" s="46" t="s">
        <v>577</v>
      </c>
    </row>
    <row r="21" spans="1:11" ht="18" customHeight="1">
      <c r="A21" s="414" t="s">
        <v>76</v>
      </c>
      <c r="B21" s="415" t="s">
        <v>76</v>
      </c>
      <c r="C21" s="13">
        <v>50</v>
      </c>
      <c r="D21" s="14">
        <f t="shared" si="1"/>
        <v>9.1</v>
      </c>
      <c r="E21" s="14">
        <f t="shared" si="0"/>
        <v>0.182</v>
      </c>
      <c r="F21" s="13">
        <v>1</v>
      </c>
      <c r="G21" s="14">
        <v>9.1</v>
      </c>
      <c r="H21" s="14">
        <v>3</v>
      </c>
      <c r="I21" s="57"/>
      <c r="J21" s="42"/>
      <c r="K21" s="46" t="s">
        <v>578</v>
      </c>
    </row>
    <row r="22" spans="1:11" ht="18" customHeight="1">
      <c r="A22" s="427" t="s">
        <v>77</v>
      </c>
      <c r="B22" s="428"/>
      <c r="C22" s="17" t="s">
        <v>77</v>
      </c>
      <c r="D22" s="18">
        <f>SUM(D14:D21)</f>
        <v>800.41000000000008</v>
      </c>
      <c r="E22" s="19" t="s">
        <v>78</v>
      </c>
      <c r="F22" s="20">
        <f>SUM(F8:F21)</f>
        <v>18</v>
      </c>
      <c r="G22" s="18">
        <f>SUM(G8:G21)</f>
        <v>1269.5</v>
      </c>
      <c r="H22" s="19" t="s">
        <v>77</v>
      </c>
      <c r="I22" s="59"/>
      <c r="J22" s="40"/>
      <c r="K22" s="47"/>
    </row>
    <row r="23" spans="1:11" ht="18" customHeight="1">
      <c r="A23" s="414" t="s">
        <v>90</v>
      </c>
      <c r="B23" s="415"/>
      <c r="C23" s="13"/>
      <c r="D23" s="14"/>
      <c r="E23" s="14"/>
      <c r="F23" s="13"/>
      <c r="G23" s="14"/>
      <c r="H23" s="14"/>
      <c r="I23" s="57"/>
      <c r="J23" s="42"/>
      <c r="K23" s="46"/>
    </row>
    <row r="24" spans="1:11" ht="29.25" customHeight="1">
      <c r="A24" s="414" t="s">
        <v>79</v>
      </c>
      <c r="B24" s="415" t="s">
        <v>79</v>
      </c>
      <c r="C24" s="13"/>
      <c r="D24" s="14">
        <v>300</v>
      </c>
      <c r="E24" s="14" t="str">
        <f t="shared" ref="E24:E36" si="2">IF(OR(C24="-",C24=""),"-",(D24/C24))</f>
        <v>-</v>
      </c>
      <c r="F24" s="13"/>
      <c r="G24" s="14">
        <v>300</v>
      </c>
      <c r="H24" s="14"/>
      <c r="I24" s="114" t="s">
        <v>1083</v>
      </c>
      <c r="J24" s="42"/>
      <c r="K24" s="46"/>
    </row>
    <row r="25" spans="1:11" ht="33.75" customHeight="1">
      <c r="A25" s="414" t="s">
        <v>80</v>
      </c>
      <c r="B25" s="415" t="s">
        <v>80</v>
      </c>
      <c r="C25" s="13">
        <v>12</v>
      </c>
      <c r="D25" s="14">
        <v>136.5</v>
      </c>
      <c r="E25" s="14">
        <f t="shared" si="2"/>
        <v>11.375</v>
      </c>
      <c r="F25" s="13">
        <v>1</v>
      </c>
      <c r="G25" s="14">
        <v>136.5</v>
      </c>
      <c r="H25" s="14">
        <v>7</v>
      </c>
      <c r="I25" s="115" t="s">
        <v>1084</v>
      </c>
      <c r="J25" s="42" t="s">
        <v>579</v>
      </c>
      <c r="K25" s="46" t="s">
        <v>580</v>
      </c>
    </row>
    <row r="26" spans="1:11" ht="29.25">
      <c r="A26" s="414" t="s">
        <v>81</v>
      </c>
      <c r="B26" s="415" t="s">
        <v>81</v>
      </c>
      <c r="C26" s="13">
        <v>10</v>
      </c>
      <c r="D26" s="14">
        <v>50.1</v>
      </c>
      <c r="E26" s="14">
        <f t="shared" si="2"/>
        <v>5.01</v>
      </c>
      <c r="F26" s="13">
        <v>1</v>
      </c>
      <c r="G26" s="14">
        <v>50.1</v>
      </c>
      <c r="H26" s="14">
        <v>7</v>
      </c>
      <c r="I26" s="115" t="s">
        <v>1082</v>
      </c>
      <c r="J26" s="42" t="s">
        <v>579</v>
      </c>
      <c r="K26" s="46" t="s">
        <v>581</v>
      </c>
    </row>
    <row r="27" spans="1:11" ht="18" customHeight="1">
      <c r="A27" s="414" t="s">
        <v>82</v>
      </c>
      <c r="B27" s="415" t="s">
        <v>82</v>
      </c>
      <c r="C27" s="13">
        <v>15</v>
      </c>
      <c r="D27" s="14">
        <v>136.5</v>
      </c>
      <c r="E27" s="14">
        <f t="shared" si="2"/>
        <v>9.1</v>
      </c>
      <c r="F27" s="13">
        <v>1</v>
      </c>
      <c r="G27" s="14">
        <v>136.5</v>
      </c>
      <c r="H27" s="14">
        <v>7</v>
      </c>
      <c r="I27" s="115" t="s">
        <v>1082</v>
      </c>
      <c r="J27" s="42"/>
      <c r="K27" s="46"/>
    </row>
    <row r="28" spans="1:11" ht="19.5">
      <c r="A28" s="414" t="s">
        <v>83</v>
      </c>
      <c r="B28" s="415" t="s">
        <v>83</v>
      </c>
      <c r="C28" s="25">
        <v>10</v>
      </c>
      <c r="D28" s="14">
        <v>72.8</v>
      </c>
      <c r="E28" s="14">
        <f t="shared" si="2"/>
        <v>7.2799999999999994</v>
      </c>
      <c r="F28" s="25">
        <v>1</v>
      </c>
      <c r="G28" s="26">
        <v>72.8</v>
      </c>
      <c r="H28" s="26">
        <v>7</v>
      </c>
      <c r="I28" s="115" t="s">
        <v>1082</v>
      </c>
      <c r="J28" s="62" t="s">
        <v>579</v>
      </c>
      <c r="K28" s="63" t="s">
        <v>582</v>
      </c>
    </row>
    <row r="29" spans="1:11" ht="19.5">
      <c r="A29" s="414" t="s">
        <v>84</v>
      </c>
      <c r="B29" s="415" t="s">
        <v>84</v>
      </c>
      <c r="C29" s="13">
        <v>15</v>
      </c>
      <c r="D29" s="14">
        <v>109.2</v>
      </c>
      <c r="E29" s="14">
        <f t="shared" si="2"/>
        <v>7.28</v>
      </c>
      <c r="F29" s="13">
        <v>1</v>
      </c>
      <c r="G29" s="14">
        <v>109.2</v>
      </c>
      <c r="H29" s="14">
        <v>4</v>
      </c>
      <c r="I29" s="115" t="s">
        <v>1082</v>
      </c>
      <c r="J29" s="42" t="s">
        <v>579</v>
      </c>
      <c r="K29" s="46" t="s">
        <v>583</v>
      </c>
    </row>
    <row r="30" spans="1:11" ht="29.25">
      <c r="A30" s="414" t="s">
        <v>85</v>
      </c>
      <c r="B30" s="415" t="s">
        <v>85</v>
      </c>
      <c r="C30" s="13">
        <v>3</v>
      </c>
      <c r="D30" s="14">
        <v>20</v>
      </c>
      <c r="E30" s="14">
        <f t="shared" si="2"/>
        <v>6.666666666666667</v>
      </c>
      <c r="F30" s="13">
        <v>1</v>
      </c>
      <c r="G30" s="14"/>
      <c r="H30" s="14">
        <v>4</v>
      </c>
      <c r="I30" s="115" t="s">
        <v>1087</v>
      </c>
      <c r="J30" s="42" t="s">
        <v>579</v>
      </c>
      <c r="K30" s="46" t="s">
        <v>584</v>
      </c>
    </row>
    <row r="31" spans="1:11" ht="39" customHeight="1">
      <c r="A31" s="414" t="s">
        <v>86</v>
      </c>
      <c r="B31" s="415" t="s">
        <v>86</v>
      </c>
      <c r="C31" s="13">
        <v>20</v>
      </c>
      <c r="D31" s="14">
        <v>81.900000000000006</v>
      </c>
      <c r="E31" s="14">
        <f t="shared" si="2"/>
        <v>4.0950000000000006</v>
      </c>
      <c r="F31" s="13">
        <v>1</v>
      </c>
      <c r="G31" s="14">
        <v>81.900000000000006</v>
      </c>
      <c r="H31" s="14">
        <v>4</v>
      </c>
      <c r="I31" s="115" t="s">
        <v>1162</v>
      </c>
      <c r="J31" s="42" t="s">
        <v>579</v>
      </c>
      <c r="K31" s="46" t="s">
        <v>585</v>
      </c>
    </row>
    <row r="32" spans="1:11" ht="19.5">
      <c r="A32" s="414" t="s">
        <v>87</v>
      </c>
      <c r="B32" s="415"/>
      <c r="C32" s="13">
        <v>12</v>
      </c>
      <c r="D32" s="14">
        <v>45.5</v>
      </c>
      <c r="E32" s="14">
        <f t="shared" si="2"/>
        <v>3.7916666666666665</v>
      </c>
      <c r="F32" s="13">
        <v>1</v>
      </c>
      <c r="G32" s="14">
        <v>45.5</v>
      </c>
      <c r="H32" s="14">
        <v>4</v>
      </c>
      <c r="I32" s="115" t="s">
        <v>1082</v>
      </c>
      <c r="J32" s="42" t="s">
        <v>579</v>
      </c>
      <c r="K32" s="46" t="s">
        <v>586</v>
      </c>
    </row>
    <row r="33" spans="1:11" ht="37.5" customHeight="1">
      <c r="A33" s="414" t="s">
        <v>88</v>
      </c>
      <c r="B33" s="415"/>
      <c r="C33" s="13"/>
      <c r="D33" s="14">
        <v>13.7</v>
      </c>
      <c r="E33" s="14" t="str">
        <f t="shared" si="2"/>
        <v>-</v>
      </c>
      <c r="F33" s="13">
        <v>1</v>
      </c>
      <c r="G33" s="14">
        <v>13.7</v>
      </c>
      <c r="H33" s="14">
        <v>4</v>
      </c>
      <c r="I33" s="115" t="s">
        <v>1082</v>
      </c>
      <c r="J33" s="42" t="s">
        <v>587</v>
      </c>
      <c r="K33" s="46" t="s">
        <v>574</v>
      </c>
    </row>
    <row r="34" spans="1:11" ht="34.5" customHeight="1">
      <c r="A34" s="414" t="s">
        <v>1055</v>
      </c>
      <c r="B34" s="415" t="s">
        <v>1055</v>
      </c>
      <c r="C34" s="13"/>
      <c r="D34" s="14">
        <v>13.65</v>
      </c>
      <c r="E34" s="14" t="str">
        <f t="shared" ref="E34:E35" si="3">IF(OR(C34="-",C34=""),"-",(D34/C34))</f>
        <v>-</v>
      </c>
      <c r="F34" s="13">
        <v>1</v>
      </c>
      <c r="G34" s="14">
        <v>13.65</v>
      </c>
      <c r="H34" s="14">
        <v>4</v>
      </c>
      <c r="I34" s="115" t="s">
        <v>1082</v>
      </c>
      <c r="J34" s="42" t="s">
        <v>1057</v>
      </c>
      <c r="K34" s="46" t="s">
        <v>576</v>
      </c>
    </row>
    <row r="35" spans="1:11" ht="18" customHeight="1">
      <c r="A35" s="414" t="s">
        <v>1056</v>
      </c>
      <c r="B35" s="415" t="s">
        <v>1056</v>
      </c>
      <c r="C35" s="13"/>
      <c r="D35" s="14">
        <v>20</v>
      </c>
      <c r="E35" s="14" t="str">
        <f t="shared" si="3"/>
        <v>-</v>
      </c>
      <c r="F35" s="13">
        <v>1</v>
      </c>
      <c r="G35" s="14">
        <v>18.2</v>
      </c>
      <c r="H35" s="14">
        <v>3</v>
      </c>
      <c r="I35" s="115" t="s">
        <v>1082</v>
      </c>
      <c r="J35" s="42"/>
      <c r="K35" s="46" t="s">
        <v>576</v>
      </c>
    </row>
    <row r="36" spans="1:11" ht="29.25">
      <c r="A36" s="414" t="s">
        <v>89</v>
      </c>
      <c r="B36" s="415" t="s">
        <v>89</v>
      </c>
      <c r="C36" s="13"/>
      <c r="D36" s="14">
        <v>500</v>
      </c>
      <c r="E36" s="14" t="str">
        <f t="shared" si="2"/>
        <v>-</v>
      </c>
      <c r="F36" s="13">
        <v>1</v>
      </c>
      <c r="G36" s="14"/>
      <c r="H36" s="14"/>
      <c r="I36" s="115" t="s">
        <v>1081</v>
      </c>
      <c r="J36" s="42" t="s">
        <v>588</v>
      </c>
      <c r="K36" s="46"/>
    </row>
    <row r="37" spans="1:11" ht="18" customHeight="1">
      <c r="A37" s="408" t="s">
        <v>506</v>
      </c>
      <c r="B37" s="409"/>
      <c r="C37" s="21" t="s">
        <v>506</v>
      </c>
      <c r="D37" s="22">
        <f>SUM(D24:D36)</f>
        <v>1499.85</v>
      </c>
      <c r="E37" s="23" t="s">
        <v>508</v>
      </c>
      <c r="F37" s="24">
        <f>SUM(F24:F36)</f>
        <v>12</v>
      </c>
      <c r="G37" s="22">
        <f>SUM(G24:G36)</f>
        <v>978.05000000000007</v>
      </c>
      <c r="H37" s="23" t="s">
        <v>507</v>
      </c>
      <c r="I37" s="64"/>
      <c r="J37" s="43"/>
      <c r="K37" s="48"/>
    </row>
    <row r="99" ht="42" customHeight="1"/>
  </sheetData>
  <mergeCells count="34">
    <mergeCell ref="A37:B37"/>
    <mergeCell ref="A32:B32"/>
    <mergeCell ref="A33:B33"/>
    <mergeCell ref="A19:B19"/>
    <mergeCell ref="A16:B16"/>
    <mergeCell ref="A17:B17"/>
    <mergeCell ref="A31:B31"/>
    <mergeCell ref="A36:B36"/>
    <mergeCell ref="A26:B26"/>
    <mergeCell ref="A27:B27"/>
    <mergeCell ref="A28:B28"/>
    <mergeCell ref="A29:B29"/>
    <mergeCell ref="A20:B20"/>
    <mergeCell ref="A9:B9"/>
    <mergeCell ref="A10:B10"/>
    <mergeCell ref="A11:B11"/>
    <mergeCell ref="A12:B12"/>
    <mergeCell ref="A18:B18"/>
    <mergeCell ref="D1:D5"/>
    <mergeCell ref="A34:B34"/>
    <mergeCell ref="A35:B35"/>
    <mergeCell ref="A1:A5"/>
    <mergeCell ref="A7:B7"/>
    <mergeCell ref="A13:B13"/>
    <mergeCell ref="A14:B14"/>
    <mergeCell ref="A15:B15"/>
    <mergeCell ref="A8:B8"/>
    <mergeCell ref="B1:C5"/>
    <mergeCell ref="A30:B30"/>
    <mergeCell ref="A21:B21"/>
    <mergeCell ref="A22:B22"/>
    <mergeCell ref="A23:B23"/>
    <mergeCell ref="A24:B24"/>
    <mergeCell ref="A25:B25"/>
  </mergeCells>
  <phoneticPr fontId="2"/>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28" zoomScale="50" zoomScaleNormal="70" zoomScaleSheetLayoutView="85" zoomScalePageLayoutView="50" workbookViewId="0">
      <selection activeCell="G34" sqref="G34"/>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63</v>
      </c>
      <c r="C1" s="421"/>
      <c r="D1" s="426" t="s">
        <v>16</v>
      </c>
      <c r="E1" s="1" t="s">
        <v>1</v>
      </c>
      <c r="F1" s="1">
        <v>41</v>
      </c>
      <c r="G1" s="1" t="s">
        <v>6</v>
      </c>
      <c r="H1" s="1">
        <v>5</v>
      </c>
      <c r="I1" s="36"/>
      <c r="J1" s="36"/>
      <c r="K1" s="3"/>
    </row>
    <row r="2" spans="1:11" ht="9.9499999999999993" customHeight="1">
      <c r="A2" s="411"/>
      <c r="B2" s="422"/>
      <c r="C2" s="423"/>
      <c r="D2" s="412"/>
      <c r="E2" s="97" t="s">
        <v>1051</v>
      </c>
      <c r="F2" s="97">
        <v>6</v>
      </c>
      <c r="G2" s="97" t="s">
        <v>1052</v>
      </c>
      <c r="H2" s="97">
        <v>4</v>
      </c>
      <c r="I2" s="37"/>
      <c r="J2" s="37"/>
      <c r="K2" s="7"/>
    </row>
    <row r="3" spans="1:11" ht="9.9499999999999993" customHeight="1">
      <c r="A3" s="412"/>
      <c r="B3" s="422"/>
      <c r="C3" s="423"/>
      <c r="D3" s="412"/>
      <c r="E3" s="5" t="s">
        <v>3</v>
      </c>
      <c r="F3" s="5">
        <v>2</v>
      </c>
      <c r="G3" s="5" t="s">
        <v>8</v>
      </c>
      <c r="H3" s="5"/>
      <c r="I3" s="37"/>
      <c r="J3" s="37"/>
      <c r="K3" s="7"/>
    </row>
    <row r="4" spans="1:11" ht="9.9499999999999993" customHeight="1">
      <c r="A4" s="412"/>
      <c r="B4" s="422"/>
      <c r="C4" s="423"/>
      <c r="D4" s="412"/>
      <c r="E4" s="5" t="s">
        <v>4</v>
      </c>
      <c r="F4" s="5">
        <v>0</v>
      </c>
      <c r="G4" s="5"/>
      <c r="H4" s="5"/>
      <c r="I4" s="37"/>
      <c r="J4" s="37"/>
      <c r="K4" s="7"/>
    </row>
    <row r="5" spans="1:11" ht="9.9499999999999993" customHeight="1">
      <c r="A5" s="413"/>
      <c r="B5" s="424"/>
      <c r="C5" s="425"/>
      <c r="D5" s="413"/>
      <c r="E5" s="8" t="s">
        <v>5</v>
      </c>
      <c r="F5" s="8">
        <f>SUM(F1:F4)</f>
        <v>49</v>
      </c>
      <c r="G5" s="8"/>
      <c r="H5" s="8"/>
      <c r="I5" s="38"/>
      <c r="J5" s="38"/>
      <c r="K5" s="9"/>
    </row>
    <row r="6" spans="1:11" ht="9.9499999999999993" customHeight="1">
      <c r="A6" s="90"/>
      <c r="B6" s="90"/>
      <c r="C6" s="90"/>
      <c r="D6" s="90"/>
      <c r="E6" s="90"/>
      <c r="F6" s="90"/>
      <c r="G6" s="90"/>
      <c r="H6" s="90"/>
      <c r="I6" s="90"/>
      <c r="J6" s="90"/>
      <c r="K6" s="90"/>
    </row>
    <row r="7" spans="1:11" ht="18" customHeight="1">
      <c r="A7" s="429" t="s">
        <v>9</v>
      </c>
      <c r="B7" s="430"/>
      <c r="C7" s="10" t="s">
        <v>17</v>
      </c>
      <c r="D7" s="10" t="s">
        <v>12</v>
      </c>
      <c r="E7" s="10" t="s">
        <v>18</v>
      </c>
      <c r="F7" s="10" t="s">
        <v>10</v>
      </c>
      <c r="G7" s="10" t="s">
        <v>13</v>
      </c>
      <c r="H7" s="10" t="s">
        <v>14</v>
      </c>
      <c r="I7" s="49" t="s">
        <v>11</v>
      </c>
      <c r="J7" s="49" t="s">
        <v>539</v>
      </c>
      <c r="K7" s="50" t="s">
        <v>521</v>
      </c>
    </row>
    <row r="8" spans="1:11" ht="18" customHeight="1">
      <c r="A8" s="416" t="s">
        <v>91</v>
      </c>
      <c r="B8" s="417" t="s">
        <v>91</v>
      </c>
      <c r="C8" s="11">
        <v>16</v>
      </c>
      <c r="D8" s="12">
        <f t="shared" ref="D8:D22" si="0">IF(OR(F8="",F8=0),"",(G8/F8))</f>
        <v>127.4</v>
      </c>
      <c r="E8" s="29">
        <f t="shared" ref="E8:E13" si="1">IF(OR(C8="-",C8=""),"-",(D8/C8))</f>
        <v>7.9625000000000004</v>
      </c>
      <c r="F8" s="11">
        <v>1</v>
      </c>
      <c r="G8" s="12">
        <v>127.4</v>
      </c>
      <c r="H8" s="12">
        <v>3.7</v>
      </c>
      <c r="I8" s="39"/>
      <c r="J8" s="39" t="s">
        <v>590</v>
      </c>
      <c r="K8" s="45" t="s">
        <v>591</v>
      </c>
    </row>
    <row r="9" spans="1:11" ht="18" customHeight="1">
      <c r="A9" s="414" t="s">
        <v>116</v>
      </c>
      <c r="B9" s="415" t="s">
        <v>92</v>
      </c>
      <c r="C9" s="13">
        <v>16</v>
      </c>
      <c r="D9" s="14">
        <f t="shared" si="0"/>
        <v>163.80000000000001</v>
      </c>
      <c r="E9" s="30">
        <f t="shared" si="1"/>
        <v>10.237500000000001</v>
      </c>
      <c r="F9" s="13">
        <v>1</v>
      </c>
      <c r="G9" s="14">
        <v>163.80000000000001</v>
      </c>
      <c r="H9" s="14">
        <v>3.7</v>
      </c>
      <c r="I9" s="42"/>
      <c r="J9" s="42" t="s">
        <v>590</v>
      </c>
      <c r="K9" s="46" t="s">
        <v>592</v>
      </c>
    </row>
    <row r="10" spans="1:11" ht="18" customHeight="1">
      <c r="A10" s="414" t="s">
        <v>1177</v>
      </c>
      <c r="B10" s="415" t="s">
        <v>93</v>
      </c>
      <c r="C10" s="13">
        <v>16</v>
      </c>
      <c r="D10" s="14">
        <f t="shared" si="0"/>
        <v>45.5</v>
      </c>
      <c r="E10" s="30">
        <f t="shared" si="1"/>
        <v>2.84375</v>
      </c>
      <c r="F10" s="13">
        <v>1</v>
      </c>
      <c r="G10" s="14">
        <v>45.5</v>
      </c>
      <c r="H10" s="14">
        <v>3.7</v>
      </c>
      <c r="I10" s="42"/>
      <c r="J10" s="42" t="s">
        <v>590</v>
      </c>
      <c r="K10" s="46" t="s">
        <v>593</v>
      </c>
    </row>
    <row r="11" spans="1:11" ht="25.5" customHeight="1">
      <c r="A11" s="414" t="s">
        <v>94</v>
      </c>
      <c r="B11" s="415" t="s">
        <v>94</v>
      </c>
      <c r="C11" s="13">
        <v>6</v>
      </c>
      <c r="D11" s="14">
        <f t="shared" si="0"/>
        <v>145.6</v>
      </c>
      <c r="E11" s="30">
        <f t="shared" si="1"/>
        <v>24.266666666666666</v>
      </c>
      <c r="F11" s="13">
        <v>1</v>
      </c>
      <c r="G11" s="14">
        <v>145.6</v>
      </c>
      <c r="H11" s="14">
        <v>3.7</v>
      </c>
      <c r="I11" s="42"/>
      <c r="J11" s="42" t="s">
        <v>590</v>
      </c>
      <c r="K11" s="46" t="s">
        <v>594</v>
      </c>
    </row>
    <row r="12" spans="1:11" ht="18" customHeight="1">
      <c r="A12" s="414" t="s">
        <v>95</v>
      </c>
      <c r="B12" s="415" t="s">
        <v>95</v>
      </c>
      <c r="C12" s="13">
        <v>6</v>
      </c>
      <c r="D12" s="14">
        <f t="shared" si="0"/>
        <v>145.6</v>
      </c>
      <c r="E12" s="30">
        <f t="shared" si="1"/>
        <v>24.266666666666666</v>
      </c>
      <c r="F12" s="13">
        <v>1</v>
      </c>
      <c r="G12" s="14">
        <v>145.6</v>
      </c>
      <c r="H12" s="14">
        <v>3.7</v>
      </c>
      <c r="I12" s="42"/>
      <c r="J12" s="42" t="s">
        <v>590</v>
      </c>
      <c r="K12" s="46" t="s">
        <v>591</v>
      </c>
    </row>
    <row r="13" spans="1:11" ht="18" customHeight="1">
      <c r="A13" s="414" t="s">
        <v>96</v>
      </c>
      <c r="B13" s="415" t="s">
        <v>96</v>
      </c>
      <c r="C13" s="13">
        <v>24</v>
      </c>
      <c r="D13" s="14">
        <f t="shared" si="0"/>
        <v>36.4</v>
      </c>
      <c r="E13" s="30">
        <f t="shared" si="1"/>
        <v>1.5166666666666666</v>
      </c>
      <c r="F13" s="13">
        <v>1</v>
      </c>
      <c r="G13" s="14">
        <v>36.4</v>
      </c>
      <c r="H13" s="14">
        <v>3.7</v>
      </c>
      <c r="I13" s="42"/>
      <c r="J13" s="42" t="s">
        <v>590</v>
      </c>
      <c r="K13" s="46" t="s">
        <v>595</v>
      </c>
    </row>
    <row r="14" spans="1:11" ht="18" customHeight="1">
      <c r="A14" s="414" t="s">
        <v>97</v>
      </c>
      <c r="B14" s="415" t="s">
        <v>97</v>
      </c>
      <c r="C14" s="13">
        <v>24</v>
      </c>
      <c r="D14" s="14">
        <f t="shared" si="0"/>
        <v>18.2</v>
      </c>
      <c r="E14" s="30">
        <f>IF(OR(C14="-",C14="",D14=""),"-",(D14/C14))</f>
        <v>0.7583333333333333</v>
      </c>
      <c r="F14" s="13">
        <v>1</v>
      </c>
      <c r="G14" s="14">
        <v>18.2</v>
      </c>
      <c r="H14" s="14">
        <v>3.7</v>
      </c>
      <c r="I14" s="42"/>
      <c r="J14" s="42" t="s">
        <v>590</v>
      </c>
      <c r="K14" s="46" t="s">
        <v>596</v>
      </c>
    </row>
    <row r="15" spans="1:11" ht="18" customHeight="1">
      <c r="A15" s="414" t="s">
        <v>117</v>
      </c>
      <c r="B15" s="415" t="s">
        <v>98</v>
      </c>
      <c r="C15" s="13">
        <v>16</v>
      </c>
      <c r="D15" s="14" t="str">
        <f t="shared" si="0"/>
        <v/>
      </c>
      <c r="E15" s="30" t="str">
        <f>IF(OR(C15="-",C15="",D15=""),"-",(D15/C15))</f>
        <v>-</v>
      </c>
      <c r="F15" s="13"/>
      <c r="G15" s="14">
        <v>91</v>
      </c>
      <c r="H15" s="14"/>
      <c r="I15" s="42"/>
      <c r="J15" s="42"/>
      <c r="K15" s="46"/>
    </row>
    <row r="16" spans="1:11" ht="29.25">
      <c r="A16" s="414" t="s">
        <v>99</v>
      </c>
      <c r="B16" s="415" t="s">
        <v>99</v>
      </c>
      <c r="C16" s="13">
        <v>24</v>
      </c>
      <c r="D16" s="14">
        <f t="shared" si="0"/>
        <v>218.4</v>
      </c>
      <c r="E16" s="30">
        <f>IF(OR(C16="-",C16=""),"-",(D16/C16))</f>
        <v>9.1</v>
      </c>
      <c r="F16" s="13">
        <v>1</v>
      </c>
      <c r="G16" s="14">
        <v>218.4</v>
      </c>
      <c r="H16" s="14">
        <v>3.7</v>
      </c>
      <c r="I16" s="42"/>
      <c r="J16" s="42" t="s">
        <v>597</v>
      </c>
      <c r="K16" s="46" t="s">
        <v>598</v>
      </c>
    </row>
    <row r="17" spans="1:11" ht="18" customHeight="1">
      <c r="A17" s="414" t="s">
        <v>100</v>
      </c>
      <c r="B17" s="415" t="s">
        <v>100</v>
      </c>
      <c r="C17" s="13">
        <v>12</v>
      </c>
      <c r="D17" s="14">
        <f t="shared" si="0"/>
        <v>191.1</v>
      </c>
      <c r="E17" s="30">
        <f>IF(OR(C17="-",C17=""),"-",(D17/C17))</f>
        <v>15.924999999999999</v>
      </c>
      <c r="F17" s="13">
        <v>1</v>
      </c>
      <c r="G17" s="14">
        <v>191.1</v>
      </c>
      <c r="H17" s="14">
        <v>3.7</v>
      </c>
      <c r="I17" s="42"/>
      <c r="J17" s="42" t="s">
        <v>599</v>
      </c>
      <c r="K17" s="46" t="s">
        <v>600</v>
      </c>
    </row>
    <row r="18" spans="1:11" ht="18" customHeight="1">
      <c r="A18" s="414" t="s">
        <v>101</v>
      </c>
      <c r="B18" s="415" t="s">
        <v>101</v>
      </c>
      <c r="C18" s="13">
        <v>5</v>
      </c>
      <c r="D18" s="14">
        <f t="shared" si="0"/>
        <v>22.8</v>
      </c>
      <c r="E18" s="30">
        <f>IF(OR(C18="-",C18=""),"-",(D18/C18))</f>
        <v>4.5600000000000005</v>
      </c>
      <c r="F18" s="13">
        <v>1</v>
      </c>
      <c r="G18" s="14">
        <v>22.8</v>
      </c>
      <c r="H18" s="14">
        <v>3</v>
      </c>
      <c r="I18" s="42"/>
      <c r="J18" s="42" t="s">
        <v>601</v>
      </c>
      <c r="K18" s="46" t="s">
        <v>602</v>
      </c>
    </row>
    <row r="19" spans="1:11" ht="19.5">
      <c r="A19" s="414" t="s">
        <v>118</v>
      </c>
      <c r="B19" s="415" t="s">
        <v>102</v>
      </c>
      <c r="C19" s="13">
        <v>9</v>
      </c>
      <c r="D19" s="14" t="str">
        <f t="shared" si="0"/>
        <v/>
      </c>
      <c r="E19" s="30" t="str">
        <f>IF(OR(C19="-",C19="",D19=""),"-",(D19/C19))</f>
        <v>-</v>
      </c>
      <c r="F19" s="13">
        <v>0</v>
      </c>
      <c r="G19" s="14">
        <v>127.4</v>
      </c>
      <c r="H19" s="14">
        <v>3.7</v>
      </c>
      <c r="I19" s="42"/>
      <c r="J19" s="42" t="s">
        <v>603</v>
      </c>
      <c r="K19" s="46" t="s">
        <v>604</v>
      </c>
    </row>
    <row r="20" spans="1:11" ht="18" customHeight="1">
      <c r="A20" s="414" t="s">
        <v>103</v>
      </c>
      <c r="B20" s="415" t="s">
        <v>103</v>
      </c>
      <c r="C20" s="13">
        <v>9</v>
      </c>
      <c r="D20" s="14" t="str">
        <f t="shared" si="0"/>
        <v/>
      </c>
      <c r="E20" s="30" t="str">
        <f t="shared" ref="E20:E27" si="2">IF(OR(C20="-",C20="",D20=""),"-",(D20/C20))</f>
        <v>-</v>
      </c>
      <c r="F20" s="13">
        <v>0</v>
      </c>
      <c r="G20" s="14">
        <v>60.06</v>
      </c>
      <c r="H20" s="14">
        <v>3.7</v>
      </c>
      <c r="I20" s="42"/>
      <c r="J20" s="42" t="s">
        <v>605</v>
      </c>
      <c r="K20" s="46" t="s">
        <v>606</v>
      </c>
    </row>
    <row r="21" spans="1:11" ht="18" customHeight="1">
      <c r="A21" s="414" t="s">
        <v>104</v>
      </c>
      <c r="B21" s="415" t="s">
        <v>104</v>
      </c>
      <c r="C21" s="13">
        <v>9</v>
      </c>
      <c r="D21" s="14" t="str">
        <f t="shared" si="0"/>
        <v/>
      </c>
      <c r="E21" s="30" t="str">
        <f t="shared" si="2"/>
        <v>-</v>
      </c>
      <c r="F21" s="13">
        <v>0</v>
      </c>
      <c r="G21" s="14">
        <v>27.3</v>
      </c>
      <c r="H21" s="14">
        <v>3.7</v>
      </c>
      <c r="I21" s="42"/>
      <c r="J21" s="42" t="s">
        <v>607</v>
      </c>
      <c r="K21" s="46" t="s">
        <v>606</v>
      </c>
    </row>
    <row r="22" spans="1:11" ht="18" customHeight="1">
      <c r="A22" s="414" t="s">
        <v>105</v>
      </c>
      <c r="B22" s="415" t="s">
        <v>105</v>
      </c>
      <c r="C22" s="13">
        <v>9</v>
      </c>
      <c r="D22" s="14" t="str">
        <f t="shared" si="0"/>
        <v/>
      </c>
      <c r="E22" s="30" t="str">
        <f>IF(OR(C22="-",C22="",D22=""),"-",(D22/C22))</f>
        <v>-</v>
      </c>
      <c r="F22" s="13">
        <v>0</v>
      </c>
      <c r="G22" s="14">
        <v>81.900000000000006</v>
      </c>
      <c r="H22" s="14">
        <v>3</v>
      </c>
      <c r="I22" s="42"/>
      <c r="J22" s="42" t="s">
        <v>603</v>
      </c>
      <c r="K22" s="46" t="s">
        <v>608</v>
      </c>
    </row>
    <row r="23" spans="1:11" ht="18" customHeight="1">
      <c r="A23" s="414" t="s">
        <v>119</v>
      </c>
      <c r="B23" s="415" t="s">
        <v>106</v>
      </c>
      <c r="C23" s="13">
        <v>9</v>
      </c>
      <c r="D23" s="14" t="str">
        <f t="shared" ref="D23:D30" si="3">IF(OR(F23="",F23=0),"",(G23/F23))</f>
        <v/>
      </c>
      <c r="E23" s="30" t="str">
        <f>IF(OR(C23="-",C23="",D23=""),"-",(D23/C23))</f>
        <v>-</v>
      </c>
      <c r="F23" s="13">
        <v>0</v>
      </c>
      <c r="G23" s="14">
        <v>91</v>
      </c>
      <c r="H23" s="14">
        <v>3</v>
      </c>
      <c r="I23" s="42"/>
      <c r="J23" s="42" t="s">
        <v>603</v>
      </c>
      <c r="K23" s="46" t="s">
        <v>609</v>
      </c>
    </row>
    <row r="24" spans="1:11" ht="18" customHeight="1">
      <c r="A24" s="414" t="s">
        <v>120</v>
      </c>
      <c r="B24" s="415" t="s">
        <v>107</v>
      </c>
      <c r="C24" s="13">
        <v>17</v>
      </c>
      <c r="D24" s="14">
        <f t="shared" ref="D24:D29" si="4">IF(OR(F24="",F24=0),"",(G24/F24))</f>
        <v>36.4</v>
      </c>
      <c r="E24" s="30">
        <f>IF(OR(C24="-",C24="",D24=""),"-",(D24/C24))</f>
        <v>2.1411764705882352</v>
      </c>
      <c r="F24" s="13">
        <v>1</v>
      </c>
      <c r="G24" s="14">
        <v>36.4</v>
      </c>
      <c r="H24" s="14">
        <v>3</v>
      </c>
      <c r="I24" s="42"/>
      <c r="J24" s="42" t="s">
        <v>610</v>
      </c>
      <c r="K24" s="46" t="s">
        <v>611</v>
      </c>
    </row>
    <row r="25" spans="1:11" ht="18" customHeight="1">
      <c r="A25" s="414" t="s">
        <v>121</v>
      </c>
      <c r="B25" s="415" t="s">
        <v>108</v>
      </c>
      <c r="C25" s="13">
        <v>16</v>
      </c>
      <c r="D25" s="14">
        <f t="shared" si="4"/>
        <v>22.75</v>
      </c>
      <c r="E25" s="30">
        <f>IF(OR(C25="-",C25="",D25=""),"-",(D25/C25))</f>
        <v>1.421875</v>
      </c>
      <c r="F25" s="13">
        <v>1</v>
      </c>
      <c r="G25" s="14">
        <v>22.75</v>
      </c>
      <c r="H25" s="14">
        <v>3.7</v>
      </c>
      <c r="I25" s="42"/>
      <c r="J25" s="42" t="s">
        <v>601</v>
      </c>
      <c r="K25" s="46" t="s">
        <v>612</v>
      </c>
    </row>
    <row r="26" spans="1:11" ht="18" customHeight="1">
      <c r="A26" s="414" t="s">
        <v>115</v>
      </c>
      <c r="B26" s="415" t="s">
        <v>109</v>
      </c>
      <c r="C26" s="13">
        <v>1</v>
      </c>
      <c r="D26" s="14">
        <f t="shared" si="4"/>
        <v>40.950000000000003</v>
      </c>
      <c r="E26" s="30">
        <f>IF(OR(C26="-",C26="",D26=""),"-",(D26/C26))</f>
        <v>40.950000000000003</v>
      </c>
      <c r="F26" s="13">
        <v>3</v>
      </c>
      <c r="G26" s="14">
        <v>122.85000000000001</v>
      </c>
      <c r="H26" s="14">
        <v>3</v>
      </c>
      <c r="I26" s="42"/>
      <c r="J26" s="42" t="s">
        <v>613</v>
      </c>
      <c r="K26" s="46" t="s">
        <v>614</v>
      </c>
    </row>
    <row r="27" spans="1:11" ht="18" customHeight="1">
      <c r="A27" s="414" t="s">
        <v>110</v>
      </c>
      <c r="B27" s="415" t="s">
        <v>110</v>
      </c>
      <c r="C27" s="13">
        <v>50</v>
      </c>
      <c r="D27" s="14" t="str">
        <f t="shared" si="4"/>
        <v/>
      </c>
      <c r="E27" s="30" t="str">
        <f t="shared" si="2"/>
        <v>-</v>
      </c>
      <c r="F27" s="13">
        <v>0</v>
      </c>
      <c r="G27" s="14">
        <v>38.22</v>
      </c>
      <c r="H27" s="14">
        <v>3</v>
      </c>
      <c r="I27" s="42"/>
      <c r="J27" s="42" t="s">
        <v>601</v>
      </c>
      <c r="K27" s="46"/>
    </row>
    <row r="28" spans="1:11" ht="19.5">
      <c r="A28" s="414" t="s">
        <v>122</v>
      </c>
      <c r="B28" s="415" t="s">
        <v>111</v>
      </c>
      <c r="C28" s="13">
        <v>16</v>
      </c>
      <c r="D28" s="14">
        <f t="shared" si="4"/>
        <v>54.6</v>
      </c>
      <c r="E28" s="30">
        <f t="shared" ref="E28:E33" si="5">IF(OR(C28="-",C28="",D28=""),"-",(D28/C28))</f>
        <v>3.4125000000000001</v>
      </c>
      <c r="F28" s="13">
        <v>1</v>
      </c>
      <c r="G28" s="14">
        <v>54.6</v>
      </c>
      <c r="H28" s="14">
        <v>3</v>
      </c>
      <c r="I28" s="42"/>
      <c r="J28" s="42" t="s">
        <v>615</v>
      </c>
      <c r="K28" s="46" t="s">
        <v>616</v>
      </c>
    </row>
    <row r="29" spans="1:11" ht="18" customHeight="1">
      <c r="A29" s="414" t="s">
        <v>54</v>
      </c>
      <c r="B29" s="415" t="s">
        <v>54</v>
      </c>
      <c r="C29" s="13"/>
      <c r="D29" s="14">
        <f t="shared" si="4"/>
        <v>22.75</v>
      </c>
      <c r="E29" s="30" t="str">
        <f t="shared" si="5"/>
        <v>-</v>
      </c>
      <c r="F29" s="13">
        <v>1</v>
      </c>
      <c r="G29" s="14">
        <v>22.75</v>
      </c>
      <c r="H29" s="14">
        <v>3</v>
      </c>
      <c r="I29" s="42"/>
      <c r="J29" s="42" t="s">
        <v>617</v>
      </c>
      <c r="K29" s="46" t="s">
        <v>192</v>
      </c>
    </row>
    <row r="30" spans="1:11" ht="18" customHeight="1">
      <c r="A30" s="414" t="s">
        <v>55</v>
      </c>
      <c r="B30" s="415" t="s">
        <v>55</v>
      </c>
      <c r="C30" s="25"/>
      <c r="D30" s="14">
        <f t="shared" si="3"/>
        <v>45.5</v>
      </c>
      <c r="E30" s="30" t="str">
        <f t="shared" si="5"/>
        <v>-</v>
      </c>
      <c r="F30" s="25">
        <v>1</v>
      </c>
      <c r="G30" s="26">
        <v>45.5</v>
      </c>
      <c r="H30" s="26">
        <v>3</v>
      </c>
      <c r="I30" s="62"/>
      <c r="J30" s="62" t="s">
        <v>618</v>
      </c>
      <c r="K30" s="63"/>
    </row>
    <row r="31" spans="1:11" ht="18" customHeight="1">
      <c r="A31" s="414" t="s">
        <v>112</v>
      </c>
      <c r="B31" s="415" t="s">
        <v>112</v>
      </c>
      <c r="C31" s="13"/>
      <c r="D31" s="14">
        <f>IF(OR(F31="",F31=0),"",(G31/F31))</f>
        <v>9.1</v>
      </c>
      <c r="E31" s="30" t="str">
        <f t="shared" si="5"/>
        <v>-</v>
      </c>
      <c r="F31" s="13">
        <v>1</v>
      </c>
      <c r="G31" s="14">
        <v>9.1</v>
      </c>
      <c r="H31" s="14">
        <v>3</v>
      </c>
      <c r="I31" s="42"/>
      <c r="J31" s="42" t="s">
        <v>619</v>
      </c>
      <c r="K31" s="46" t="s">
        <v>620</v>
      </c>
    </row>
    <row r="32" spans="1:11" ht="18" customHeight="1">
      <c r="A32" s="414" t="s">
        <v>113</v>
      </c>
      <c r="B32" s="415" t="s">
        <v>113</v>
      </c>
      <c r="C32" s="13">
        <v>50</v>
      </c>
      <c r="D32" s="14">
        <f>IF(OR(F32="",F32=0),"",(G32/F32))</f>
        <v>13.65</v>
      </c>
      <c r="E32" s="30">
        <f t="shared" si="5"/>
        <v>0.27300000000000002</v>
      </c>
      <c r="F32" s="13">
        <v>1</v>
      </c>
      <c r="G32" s="14">
        <v>13.65</v>
      </c>
      <c r="H32" s="14">
        <v>3.7</v>
      </c>
      <c r="I32" s="42"/>
      <c r="J32" s="42" t="s">
        <v>601</v>
      </c>
      <c r="K32" s="46" t="s">
        <v>621</v>
      </c>
    </row>
    <row r="33" spans="1:11" ht="18" customHeight="1">
      <c r="A33" s="414" t="s">
        <v>114</v>
      </c>
      <c r="B33" s="415" t="s">
        <v>114</v>
      </c>
      <c r="C33" s="13">
        <v>3</v>
      </c>
      <c r="D33" s="14" t="str">
        <f>IF(OR(F33="",F33=0),"",(G33/F33))</f>
        <v/>
      </c>
      <c r="E33" s="30" t="str">
        <f t="shared" si="5"/>
        <v>-</v>
      </c>
      <c r="F33" s="13">
        <v>0</v>
      </c>
      <c r="G33" s="14">
        <v>76.44</v>
      </c>
      <c r="H33" s="14">
        <v>3.7</v>
      </c>
      <c r="I33" s="42"/>
      <c r="J33" s="42" t="s">
        <v>622</v>
      </c>
      <c r="K33" s="46" t="s">
        <v>614</v>
      </c>
    </row>
    <row r="34" spans="1:11" ht="18" customHeight="1">
      <c r="A34" s="427" t="s">
        <v>57</v>
      </c>
      <c r="B34" s="428"/>
      <c r="C34" s="17" t="s">
        <v>57</v>
      </c>
      <c r="D34" s="18">
        <f>SUM(D8:D33)</f>
        <v>1360.5</v>
      </c>
      <c r="E34" s="19" t="s">
        <v>57</v>
      </c>
      <c r="F34" s="20">
        <f>SUM(F8:F33)</f>
        <v>20</v>
      </c>
      <c r="G34" s="18">
        <f>SUM(G8:G33)</f>
        <v>2035.72</v>
      </c>
      <c r="H34" s="19" t="s">
        <v>57</v>
      </c>
      <c r="I34" s="40"/>
      <c r="J34" s="40"/>
      <c r="K34" s="47"/>
    </row>
    <row r="35" spans="1:11" ht="18" customHeight="1">
      <c r="A35" s="416" t="s">
        <v>90</v>
      </c>
      <c r="B35" s="417"/>
      <c r="C35" s="11"/>
      <c r="D35" s="12" t="str">
        <f t="shared" ref="D35:D37" si="6">IF(OR(F35="",F35=0),"",(G35/F35))</f>
        <v/>
      </c>
      <c r="E35" s="12"/>
      <c r="F35" s="11"/>
      <c r="G35" s="12"/>
      <c r="H35" s="12"/>
      <c r="I35" s="39"/>
      <c r="J35" s="39"/>
      <c r="K35" s="45"/>
    </row>
    <row r="36" spans="1:11" ht="29.25">
      <c r="A36" s="414" t="s">
        <v>163</v>
      </c>
      <c r="B36" s="415" t="s">
        <v>163</v>
      </c>
      <c r="C36" s="13">
        <v>10</v>
      </c>
      <c r="D36" s="14">
        <v>54.6</v>
      </c>
      <c r="E36" s="30">
        <f>IF(OR(C36="-",C36="",D36=""),"-",(D36/C36))</f>
        <v>5.46</v>
      </c>
      <c r="F36" s="13">
        <v>1</v>
      </c>
      <c r="G36" s="14">
        <v>54.6</v>
      </c>
      <c r="H36" s="14">
        <v>3.7</v>
      </c>
      <c r="I36" s="42" t="s">
        <v>1163</v>
      </c>
      <c r="J36" s="42" t="s">
        <v>623</v>
      </c>
      <c r="K36" s="46" t="s">
        <v>624</v>
      </c>
    </row>
    <row r="37" spans="1:11" ht="18" customHeight="1">
      <c r="A37" s="414" t="s">
        <v>164</v>
      </c>
      <c r="B37" s="415" t="s">
        <v>164</v>
      </c>
      <c r="C37" s="13"/>
      <c r="D37" s="14" t="str">
        <f t="shared" si="6"/>
        <v/>
      </c>
      <c r="E37" s="30" t="str">
        <f>IF(OR(C37="-",C37="",D37=""),"-",(D37/C37))</f>
        <v>-</v>
      </c>
      <c r="F37" s="13"/>
      <c r="G37" s="14"/>
      <c r="H37" s="14"/>
      <c r="I37" s="42"/>
      <c r="J37" s="42" t="s">
        <v>625</v>
      </c>
      <c r="K37" s="46" t="s">
        <v>626</v>
      </c>
    </row>
    <row r="38" spans="1:11" ht="25.5" customHeight="1">
      <c r="A38" s="414" t="s">
        <v>165</v>
      </c>
      <c r="B38" s="415" t="s">
        <v>165</v>
      </c>
      <c r="C38" s="13">
        <v>10</v>
      </c>
      <c r="D38" s="14">
        <v>91</v>
      </c>
      <c r="E38" s="30">
        <f>IF(OR(C38="-",C38="",D38=""),"-",(D38/C38))</f>
        <v>9.1</v>
      </c>
      <c r="F38" s="13">
        <v>1</v>
      </c>
      <c r="G38" s="14"/>
      <c r="H38" s="14">
        <v>3.7</v>
      </c>
      <c r="I38" s="42" t="s">
        <v>1086</v>
      </c>
      <c r="J38" s="42" t="s">
        <v>627</v>
      </c>
      <c r="K38" s="46" t="s">
        <v>628</v>
      </c>
    </row>
    <row r="39" spans="1:11" ht="18" customHeight="1">
      <c r="A39" s="414" t="s">
        <v>166</v>
      </c>
      <c r="B39" s="415" t="s">
        <v>166</v>
      </c>
      <c r="C39" s="13">
        <v>5</v>
      </c>
      <c r="D39" s="14">
        <v>45.5</v>
      </c>
      <c r="E39" s="30">
        <f>IF(OR(C39="-",C39="",D39=""),"-",(D39/C39))</f>
        <v>9.1</v>
      </c>
      <c r="F39" s="13">
        <v>1</v>
      </c>
      <c r="G39" s="14"/>
      <c r="H39" s="14">
        <v>3.7</v>
      </c>
      <c r="I39" s="42" t="s">
        <v>1085</v>
      </c>
      <c r="J39" s="42" t="s">
        <v>629</v>
      </c>
      <c r="K39" s="46"/>
    </row>
    <row r="40" spans="1:11" ht="18" customHeight="1">
      <c r="A40" s="414" t="s">
        <v>167</v>
      </c>
      <c r="B40" s="415" t="s">
        <v>167</v>
      </c>
      <c r="C40" s="13">
        <v>20</v>
      </c>
      <c r="D40" s="14">
        <v>145.6</v>
      </c>
      <c r="E40" s="30">
        <f>IF(OR(C40="-",C40="",D40=""),"-",(D40/C40))</f>
        <v>7.2799999999999994</v>
      </c>
      <c r="F40" s="13">
        <v>1</v>
      </c>
      <c r="G40" s="14"/>
      <c r="H40" s="14">
        <v>10</v>
      </c>
      <c r="I40" s="42" t="s">
        <v>1085</v>
      </c>
      <c r="J40" s="42" t="s">
        <v>630</v>
      </c>
      <c r="K40" s="46" t="s">
        <v>631</v>
      </c>
    </row>
    <row r="41" spans="1:11" ht="18" customHeight="1">
      <c r="A41" s="408" t="s">
        <v>506</v>
      </c>
      <c r="B41" s="409"/>
      <c r="C41" s="21" t="s">
        <v>506</v>
      </c>
      <c r="D41" s="23">
        <f>SUM(D36:D40)</f>
        <v>336.7</v>
      </c>
      <c r="E41" s="23" t="str">
        <f t="shared" ref="E41" si="7">IF(OR(C41="-",C41=""),"-",(D41/C41))</f>
        <v>-</v>
      </c>
      <c r="F41" s="24"/>
      <c r="G41" s="23">
        <f>SUM(G36:G40)</f>
        <v>54.6</v>
      </c>
      <c r="H41" s="23" t="s">
        <v>506</v>
      </c>
      <c r="I41" s="43"/>
      <c r="J41" s="43"/>
      <c r="K41" s="48"/>
    </row>
    <row r="99" ht="42" customHeight="1"/>
  </sheetData>
  <mergeCells count="38">
    <mergeCell ref="A40:B40"/>
    <mergeCell ref="A33:B33"/>
    <mergeCell ref="A41:B41"/>
    <mergeCell ref="A36:B36"/>
    <mergeCell ref="A37:B37"/>
    <mergeCell ref="A38:B38"/>
    <mergeCell ref="A35:B35"/>
    <mergeCell ref="A39:B39"/>
    <mergeCell ref="A15:B15"/>
    <mergeCell ref="A8:B8"/>
    <mergeCell ref="A32:B32"/>
    <mergeCell ref="A21:B21"/>
    <mergeCell ref="A22:B22"/>
    <mergeCell ref="A23:B23"/>
    <mergeCell ref="A24:B24"/>
    <mergeCell ref="A25:B25"/>
    <mergeCell ref="A26:B26"/>
    <mergeCell ref="A27:B27"/>
    <mergeCell ref="A28:B28"/>
    <mergeCell ref="A29:B29"/>
    <mergeCell ref="A30:B30"/>
    <mergeCell ref="A31:B31"/>
    <mergeCell ref="D1:D5"/>
    <mergeCell ref="A34:B34"/>
    <mergeCell ref="A20:B20"/>
    <mergeCell ref="A9:B9"/>
    <mergeCell ref="A10:B10"/>
    <mergeCell ref="B1:C5"/>
    <mergeCell ref="A7:B7"/>
    <mergeCell ref="A16:B16"/>
    <mergeCell ref="A17:B17"/>
    <mergeCell ref="A18:B18"/>
    <mergeCell ref="A19:B19"/>
    <mergeCell ref="A1:A5"/>
    <mergeCell ref="A11:B11"/>
    <mergeCell ref="A12:B12"/>
    <mergeCell ref="A13:B13"/>
    <mergeCell ref="A14:B14"/>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67" zoomScale="80" zoomScaleNormal="130" zoomScaleSheetLayoutView="85" zoomScalePageLayoutView="80" workbookViewId="0">
      <selection activeCell="G28" sqref="G28"/>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168</v>
      </c>
      <c r="C1" s="421"/>
      <c r="D1" s="426" t="s">
        <v>16</v>
      </c>
      <c r="E1" s="1" t="s">
        <v>1</v>
      </c>
      <c r="F1" s="1">
        <v>40</v>
      </c>
      <c r="G1" s="1" t="s">
        <v>6</v>
      </c>
      <c r="H1" s="1">
        <v>3</v>
      </c>
      <c r="I1" s="36"/>
      <c r="J1" s="36"/>
      <c r="K1" s="3"/>
    </row>
    <row r="2" spans="1:11" ht="9.9499999999999993" customHeight="1">
      <c r="A2" s="412"/>
      <c r="B2" s="422"/>
      <c r="C2" s="423"/>
      <c r="D2" s="412"/>
      <c r="E2" s="5" t="s">
        <v>2</v>
      </c>
      <c r="F2" s="5">
        <v>10</v>
      </c>
      <c r="G2" s="5" t="s">
        <v>7</v>
      </c>
      <c r="H2" s="5">
        <v>12</v>
      </c>
      <c r="I2" s="37"/>
      <c r="J2" s="37"/>
      <c r="K2" s="7"/>
    </row>
    <row r="3" spans="1:11" ht="9.9499999999999993" customHeight="1">
      <c r="A3" s="412"/>
      <c r="B3" s="422"/>
      <c r="C3" s="423"/>
      <c r="D3" s="412"/>
      <c r="E3" s="5" t="s">
        <v>3</v>
      </c>
      <c r="F3" s="5">
        <v>9</v>
      </c>
      <c r="G3" s="5" t="s">
        <v>8</v>
      </c>
      <c r="H3" s="5"/>
      <c r="I3" s="37"/>
      <c r="J3" s="37"/>
      <c r="K3" s="7"/>
    </row>
    <row r="4" spans="1:11" ht="9.9499999999999993" customHeight="1">
      <c r="A4" s="412"/>
      <c r="B4" s="422"/>
      <c r="C4" s="423"/>
      <c r="D4" s="412"/>
      <c r="E4" s="5" t="s">
        <v>4</v>
      </c>
      <c r="F4" s="5">
        <v>1</v>
      </c>
      <c r="G4" s="5"/>
      <c r="H4" s="5"/>
      <c r="I4" s="37"/>
      <c r="J4" s="37"/>
      <c r="K4" s="7"/>
    </row>
    <row r="5" spans="1:11" ht="9.9499999999999993" customHeight="1">
      <c r="A5" s="413"/>
      <c r="B5" s="424"/>
      <c r="C5" s="425"/>
      <c r="D5" s="413"/>
      <c r="E5" s="8" t="s">
        <v>5</v>
      </c>
      <c r="F5" s="8">
        <f>SUM(F1:F4)</f>
        <v>60</v>
      </c>
      <c r="G5" s="8"/>
      <c r="H5" s="8"/>
      <c r="I5" s="38"/>
      <c r="J5" s="38"/>
      <c r="K5" s="9"/>
    </row>
    <row r="6" spans="1:11" ht="9.9499999999999993" customHeight="1"/>
    <row r="7" spans="1:11" ht="18" customHeight="1">
      <c r="A7" s="418" t="s">
        <v>9</v>
      </c>
      <c r="B7" s="419"/>
      <c r="C7" s="10" t="s">
        <v>17</v>
      </c>
      <c r="D7" s="10" t="s">
        <v>12</v>
      </c>
      <c r="E7" s="10" t="s">
        <v>18</v>
      </c>
      <c r="F7" s="10" t="s">
        <v>10</v>
      </c>
      <c r="G7" s="10" t="s">
        <v>13</v>
      </c>
      <c r="H7" s="10" t="s">
        <v>14</v>
      </c>
      <c r="I7" s="49" t="s">
        <v>11</v>
      </c>
      <c r="J7" s="49" t="s">
        <v>539</v>
      </c>
      <c r="K7" s="50" t="s">
        <v>521</v>
      </c>
    </row>
    <row r="8" spans="1:11" ht="24.75" customHeight="1">
      <c r="A8" s="416" t="s">
        <v>169</v>
      </c>
      <c r="B8" s="417" t="s">
        <v>169</v>
      </c>
      <c r="C8" s="2" t="s">
        <v>509</v>
      </c>
      <c r="D8" s="12">
        <f t="shared" ref="D8:D27" si="0">IF(OR(F8="",F8=0),"",(G8/F8))</f>
        <v>182</v>
      </c>
      <c r="E8" s="29">
        <v>20</v>
      </c>
      <c r="F8" s="11">
        <v>1</v>
      </c>
      <c r="G8" s="12">
        <v>182</v>
      </c>
      <c r="H8" s="12"/>
      <c r="I8" s="39"/>
      <c r="J8" s="39" t="s">
        <v>632</v>
      </c>
      <c r="K8" s="45"/>
    </row>
    <row r="9" spans="1:11" ht="18" customHeight="1">
      <c r="A9" s="414" t="s">
        <v>170</v>
      </c>
      <c r="B9" s="415" t="s">
        <v>170</v>
      </c>
      <c r="C9" s="13"/>
      <c r="D9" s="14">
        <f t="shared" si="0"/>
        <v>18.2</v>
      </c>
      <c r="E9" s="30" t="str">
        <f t="shared" ref="E9:E22" si="1">IF(OR(C9="-",C9=""),"-",(D9/C9))</f>
        <v>-</v>
      </c>
      <c r="F9" s="13">
        <v>1</v>
      </c>
      <c r="G9" s="14">
        <v>18.2</v>
      </c>
      <c r="H9" s="14"/>
      <c r="I9" s="42"/>
      <c r="J9" s="42"/>
      <c r="K9" s="46"/>
    </row>
    <row r="10" spans="1:11" ht="18" customHeight="1">
      <c r="A10" s="414" t="s">
        <v>1178</v>
      </c>
      <c r="B10" s="415" t="s">
        <v>171</v>
      </c>
      <c r="C10" s="13"/>
      <c r="D10" s="14">
        <f t="shared" si="0"/>
        <v>91</v>
      </c>
      <c r="E10" s="30" t="str">
        <f t="shared" si="1"/>
        <v>-</v>
      </c>
      <c r="F10" s="13">
        <v>1</v>
      </c>
      <c r="G10" s="14">
        <v>91</v>
      </c>
      <c r="H10" s="14"/>
      <c r="I10" s="42"/>
      <c r="J10" s="42"/>
      <c r="K10" s="46"/>
    </row>
    <row r="11" spans="1:11" ht="29.25">
      <c r="A11" s="414" t="s">
        <v>172</v>
      </c>
      <c r="B11" s="415" t="s">
        <v>172</v>
      </c>
      <c r="C11" s="6">
        <v>6</v>
      </c>
      <c r="D11" s="14">
        <f t="shared" si="0"/>
        <v>182</v>
      </c>
      <c r="E11" s="30">
        <v>20</v>
      </c>
      <c r="F11" s="13">
        <v>1</v>
      </c>
      <c r="G11" s="14">
        <v>182</v>
      </c>
      <c r="H11" s="14">
        <v>6</v>
      </c>
      <c r="I11" s="42"/>
      <c r="J11" s="42" t="s">
        <v>633</v>
      </c>
      <c r="K11" s="46"/>
    </row>
    <row r="12" spans="1:11" ht="45.75" customHeight="1">
      <c r="A12" s="414" t="s">
        <v>173</v>
      </c>
      <c r="B12" s="415" t="s">
        <v>173</v>
      </c>
      <c r="C12" s="13">
        <v>6</v>
      </c>
      <c r="D12" s="14">
        <f t="shared" si="0"/>
        <v>47.32</v>
      </c>
      <c r="E12" s="30">
        <f t="shared" si="1"/>
        <v>7.8866666666666667</v>
      </c>
      <c r="F12" s="13">
        <v>1</v>
      </c>
      <c r="G12" s="14">
        <v>47.32</v>
      </c>
      <c r="H12" s="14"/>
      <c r="I12" s="42"/>
      <c r="J12" s="42" t="s">
        <v>634</v>
      </c>
      <c r="K12" s="46" t="s">
        <v>635</v>
      </c>
    </row>
    <row r="13" spans="1:11" ht="29.25">
      <c r="A13" s="414" t="s">
        <v>174</v>
      </c>
      <c r="B13" s="415" t="s">
        <v>174</v>
      </c>
      <c r="C13" s="13"/>
      <c r="D13" s="14">
        <f t="shared" si="0"/>
        <v>364</v>
      </c>
      <c r="E13" s="30" t="str">
        <f t="shared" si="1"/>
        <v>-</v>
      </c>
      <c r="F13" s="13">
        <v>1</v>
      </c>
      <c r="G13" s="14">
        <v>364</v>
      </c>
      <c r="H13" s="14"/>
      <c r="I13" s="42"/>
      <c r="J13" s="42" t="s">
        <v>636</v>
      </c>
      <c r="K13" s="46"/>
    </row>
    <row r="14" spans="1:11" ht="22.5" customHeight="1">
      <c r="A14" s="414" t="s">
        <v>175</v>
      </c>
      <c r="B14" s="415" t="s">
        <v>175</v>
      </c>
      <c r="C14" s="13"/>
      <c r="D14" s="14">
        <f t="shared" si="0"/>
        <v>204.8</v>
      </c>
      <c r="E14" s="30" t="str">
        <f>IF(OR(C14="-",C14="",D14=""),"-",(D14/C14))</f>
        <v>-</v>
      </c>
      <c r="F14" s="13">
        <v>1</v>
      </c>
      <c r="G14" s="14">
        <v>204.8</v>
      </c>
      <c r="H14" s="14"/>
      <c r="I14" s="42"/>
      <c r="J14" s="42" t="s">
        <v>637</v>
      </c>
      <c r="K14" s="46"/>
    </row>
    <row r="15" spans="1:11" ht="29.25">
      <c r="A15" s="414" t="s">
        <v>176</v>
      </c>
      <c r="B15" s="415" t="s">
        <v>176</v>
      </c>
      <c r="C15" s="13"/>
      <c r="D15" s="14">
        <v>311</v>
      </c>
      <c r="E15" s="30" t="str">
        <f t="shared" si="1"/>
        <v>-</v>
      </c>
      <c r="F15" s="13">
        <v>1</v>
      </c>
      <c r="G15" s="14"/>
      <c r="H15" s="14">
        <v>6</v>
      </c>
      <c r="I15" s="42" t="s">
        <v>1088</v>
      </c>
      <c r="J15" s="42" t="s">
        <v>638</v>
      </c>
      <c r="K15" s="46" t="s">
        <v>639</v>
      </c>
    </row>
    <row r="16" spans="1:11" ht="18" customHeight="1">
      <c r="A16" s="414" t="s">
        <v>177</v>
      </c>
      <c r="B16" s="415" t="s">
        <v>177</v>
      </c>
      <c r="C16" s="13"/>
      <c r="D16" s="14">
        <v>39</v>
      </c>
      <c r="E16" s="30" t="str">
        <f t="shared" si="1"/>
        <v>-</v>
      </c>
      <c r="F16" s="13">
        <v>1</v>
      </c>
      <c r="G16" s="14"/>
      <c r="H16" s="14"/>
      <c r="I16" s="42" t="s">
        <v>1085</v>
      </c>
      <c r="J16" s="42"/>
      <c r="K16" s="46"/>
    </row>
    <row r="17" spans="1:11" ht="18" customHeight="1">
      <c r="A17" s="414" t="s">
        <v>178</v>
      </c>
      <c r="B17" s="415" t="s">
        <v>178</v>
      </c>
      <c r="C17" s="13"/>
      <c r="D17" s="14">
        <v>19</v>
      </c>
      <c r="E17" s="30" t="str">
        <f t="shared" si="1"/>
        <v>-</v>
      </c>
      <c r="F17" s="13">
        <v>1</v>
      </c>
      <c r="G17" s="14"/>
      <c r="H17" s="14"/>
      <c r="I17" s="42" t="s">
        <v>1085</v>
      </c>
      <c r="J17" s="42"/>
      <c r="K17" s="46"/>
    </row>
    <row r="18" spans="1:11" ht="18" customHeight="1">
      <c r="A18" s="414" t="s">
        <v>179</v>
      </c>
      <c r="B18" s="415" t="s">
        <v>179</v>
      </c>
      <c r="C18" s="13"/>
      <c r="D18" s="14">
        <v>19</v>
      </c>
      <c r="E18" s="30" t="str">
        <f t="shared" si="1"/>
        <v>-</v>
      </c>
      <c r="F18" s="13">
        <v>1</v>
      </c>
      <c r="G18" s="14"/>
      <c r="H18" s="14"/>
      <c r="I18" s="42" t="s">
        <v>1085</v>
      </c>
      <c r="J18" s="42"/>
      <c r="K18" s="46"/>
    </row>
    <row r="19" spans="1:11" ht="18" customHeight="1">
      <c r="A19" s="414" t="s">
        <v>180</v>
      </c>
      <c r="B19" s="415" t="s">
        <v>180</v>
      </c>
      <c r="C19" s="13">
        <v>1</v>
      </c>
      <c r="D19" s="14">
        <f t="shared" si="0"/>
        <v>40.950000000000003</v>
      </c>
      <c r="E19" s="30">
        <f>IF(OR(C19="-",C19=""),"-",(D19/C19))</f>
        <v>40.950000000000003</v>
      </c>
      <c r="F19" s="13">
        <v>3</v>
      </c>
      <c r="G19" s="14">
        <v>122.85000000000001</v>
      </c>
      <c r="H19" s="14"/>
      <c r="I19" s="42"/>
      <c r="J19" s="42"/>
      <c r="K19" s="46"/>
    </row>
    <row r="20" spans="1:11" ht="18" customHeight="1">
      <c r="A20" s="414" t="s">
        <v>181</v>
      </c>
      <c r="B20" s="415" t="s">
        <v>181</v>
      </c>
      <c r="C20" s="13">
        <v>11</v>
      </c>
      <c r="D20" s="14">
        <f t="shared" si="0"/>
        <v>200.20000000000002</v>
      </c>
      <c r="E20" s="30">
        <f>IF(OR(C20="-",C20=""),"-",(D20/C20))</f>
        <v>18.200000000000003</v>
      </c>
      <c r="F20" s="13">
        <v>1</v>
      </c>
      <c r="G20" s="14">
        <v>200.20000000000002</v>
      </c>
      <c r="H20" s="14"/>
      <c r="I20" s="42"/>
      <c r="J20" s="42" t="s">
        <v>640</v>
      </c>
      <c r="K20" s="46"/>
    </row>
    <row r="21" spans="1:11" ht="68.25">
      <c r="A21" s="414" t="s">
        <v>182</v>
      </c>
      <c r="B21" s="415" t="s">
        <v>182</v>
      </c>
      <c r="C21" s="13"/>
      <c r="D21" s="14">
        <f t="shared" si="0"/>
        <v>189.28</v>
      </c>
      <c r="E21" s="30" t="str">
        <f t="shared" si="1"/>
        <v>-</v>
      </c>
      <c r="F21" s="13">
        <v>1</v>
      </c>
      <c r="G21" s="14">
        <v>189.28</v>
      </c>
      <c r="H21" s="14">
        <v>6</v>
      </c>
      <c r="I21" s="42"/>
      <c r="J21" s="42" t="s">
        <v>641</v>
      </c>
      <c r="K21" s="46" t="s">
        <v>642</v>
      </c>
    </row>
    <row r="22" spans="1:11" ht="19.5">
      <c r="A22" s="414" t="s">
        <v>183</v>
      </c>
      <c r="B22" s="415" t="s">
        <v>183</v>
      </c>
      <c r="C22" s="13"/>
      <c r="D22" s="14">
        <f t="shared" si="0"/>
        <v>18.2</v>
      </c>
      <c r="E22" s="30" t="str">
        <f t="shared" si="1"/>
        <v>-</v>
      </c>
      <c r="F22" s="13">
        <v>1</v>
      </c>
      <c r="G22" s="14">
        <v>18.2</v>
      </c>
      <c r="H22" s="14">
        <v>3</v>
      </c>
      <c r="I22" s="42"/>
      <c r="J22" s="42" t="s">
        <v>643</v>
      </c>
      <c r="K22" s="46" t="s">
        <v>644</v>
      </c>
    </row>
    <row r="23" spans="1:11" ht="19.5">
      <c r="A23" s="414" t="s">
        <v>184</v>
      </c>
      <c r="B23" s="415" t="s">
        <v>184</v>
      </c>
      <c r="C23" s="13"/>
      <c r="D23" s="14">
        <f t="shared" si="0"/>
        <v>18.2</v>
      </c>
      <c r="E23" s="30" t="str">
        <f>IF(OR(C23="-",C23=""),"-",(D23/C23))</f>
        <v>-</v>
      </c>
      <c r="F23" s="13">
        <v>1</v>
      </c>
      <c r="G23" s="14">
        <v>18.2</v>
      </c>
      <c r="H23" s="14">
        <v>3</v>
      </c>
      <c r="I23" s="42"/>
      <c r="J23" s="42" t="s">
        <v>645</v>
      </c>
      <c r="K23" s="46"/>
    </row>
    <row r="24" spans="1:11" ht="18" customHeight="1">
      <c r="A24" s="414" t="s">
        <v>185</v>
      </c>
      <c r="B24" s="415" t="s">
        <v>185</v>
      </c>
      <c r="C24" s="13"/>
      <c r="D24" s="14">
        <f t="shared" si="0"/>
        <v>23.66</v>
      </c>
      <c r="E24" s="30" t="str">
        <f t="shared" ref="E24:E29" si="2">IF(OR(C24="-",C24=""),"-",(D24/C24))</f>
        <v>-</v>
      </c>
      <c r="F24" s="13">
        <v>1</v>
      </c>
      <c r="G24" s="14">
        <v>23.66</v>
      </c>
      <c r="H24" s="14">
        <v>3</v>
      </c>
      <c r="I24" s="42"/>
      <c r="J24" s="42" t="s">
        <v>646</v>
      </c>
      <c r="K24" s="46"/>
    </row>
    <row r="25" spans="1:11" ht="19.5">
      <c r="A25" s="414" t="s">
        <v>186</v>
      </c>
      <c r="B25" s="415" t="s">
        <v>186</v>
      </c>
      <c r="C25" s="13"/>
      <c r="D25" s="14">
        <f t="shared" si="0"/>
        <v>23.66</v>
      </c>
      <c r="E25" s="30" t="str">
        <f t="shared" si="2"/>
        <v>-</v>
      </c>
      <c r="F25" s="13">
        <v>1</v>
      </c>
      <c r="G25" s="14">
        <v>23.66</v>
      </c>
      <c r="H25" s="14"/>
      <c r="I25" s="42"/>
      <c r="J25" s="42" t="s">
        <v>647</v>
      </c>
      <c r="K25" s="46" t="s">
        <v>648</v>
      </c>
    </row>
    <row r="26" spans="1:11" ht="29.25">
      <c r="A26" s="414" t="s">
        <v>187</v>
      </c>
      <c r="B26" s="415" t="s">
        <v>187</v>
      </c>
      <c r="C26" s="13"/>
      <c r="D26" s="14">
        <f t="shared" si="0"/>
        <v>35.49</v>
      </c>
      <c r="E26" s="30" t="str">
        <f t="shared" si="2"/>
        <v>-</v>
      </c>
      <c r="F26" s="13">
        <v>1</v>
      </c>
      <c r="G26" s="14">
        <v>35.49</v>
      </c>
      <c r="H26" s="14"/>
      <c r="I26" s="42"/>
      <c r="J26" s="42" t="s">
        <v>649</v>
      </c>
      <c r="K26" s="46" t="s">
        <v>650</v>
      </c>
    </row>
    <row r="27" spans="1:11" ht="40.5" customHeight="1">
      <c r="A27" s="414" t="s">
        <v>188</v>
      </c>
      <c r="B27" s="415" t="s">
        <v>188</v>
      </c>
      <c r="C27" s="13"/>
      <c r="D27" s="14">
        <f t="shared" si="0"/>
        <v>36.4</v>
      </c>
      <c r="E27" s="30" t="str">
        <f t="shared" si="2"/>
        <v>-</v>
      </c>
      <c r="F27" s="13">
        <v>1</v>
      </c>
      <c r="G27" s="14">
        <v>36.4</v>
      </c>
      <c r="H27" s="14"/>
      <c r="I27" s="42"/>
      <c r="J27" s="42" t="s">
        <v>651</v>
      </c>
      <c r="K27" s="46" t="s">
        <v>652</v>
      </c>
    </row>
    <row r="28" spans="1:11" ht="18" customHeight="1">
      <c r="A28" s="427" t="s">
        <v>506</v>
      </c>
      <c r="B28" s="428"/>
      <c r="C28" s="17" t="s">
        <v>506</v>
      </c>
      <c r="D28" s="18">
        <f>SUM(D8:D27)</f>
        <v>2063.36</v>
      </c>
      <c r="E28" s="19" t="s">
        <v>506</v>
      </c>
      <c r="F28" s="20">
        <f>SUM(F8:F27)</f>
        <v>22</v>
      </c>
      <c r="G28" s="18">
        <f>SUM(G8:G27)</f>
        <v>1757.2600000000002</v>
      </c>
      <c r="H28" s="19" t="s">
        <v>506</v>
      </c>
      <c r="I28" s="40"/>
      <c r="J28" s="40"/>
      <c r="K28" s="47"/>
    </row>
    <row r="29" spans="1:11" ht="18" customHeight="1">
      <c r="A29" s="414" t="s">
        <v>90</v>
      </c>
      <c r="B29" s="415"/>
      <c r="C29" s="13"/>
      <c r="D29" s="14" t="str">
        <f t="shared" ref="D29" si="3">IF(OR(F29="",F29=0),"",(G29/F29))</f>
        <v/>
      </c>
      <c r="E29" s="30" t="str">
        <f t="shared" si="2"/>
        <v>-</v>
      </c>
      <c r="F29" s="13"/>
      <c r="G29" s="14"/>
      <c r="H29" s="14"/>
      <c r="I29" s="42"/>
      <c r="J29" s="42"/>
      <c r="K29" s="46"/>
    </row>
    <row r="30" spans="1:11" ht="41.25" customHeight="1">
      <c r="A30" s="414" t="s">
        <v>189</v>
      </c>
      <c r="B30" s="415" t="s">
        <v>189</v>
      </c>
      <c r="C30" s="13"/>
      <c r="D30" s="14">
        <v>123.76</v>
      </c>
      <c r="E30" s="30" t="str">
        <f>IF(OR(C30="-",C30=""),"-",(D30/C30))</f>
        <v>-</v>
      </c>
      <c r="F30" s="13">
        <v>1</v>
      </c>
      <c r="G30" s="14">
        <v>123.8</v>
      </c>
      <c r="H30" s="14">
        <v>6</v>
      </c>
      <c r="I30" s="42" t="s">
        <v>1166</v>
      </c>
      <c r="J30" s="42" t="s">
        <v>653</v>
      </c>
      <c r="K30" s="46" t="s">
        <v>654</v>
      </c>
    </row>
    <row r="31" spans="1:11" ht="33" customHeight="1">
      <c r="A31" s="414" t="s">
        <v>190</v>
      </c>
      <c r="B31" s="415" t="s">
        <v>190</v>
      </c>
      <c r="C31" s="13"/>
      <c r="D31" s="14">
        <v>18.2</v>
      </c>
      <c r="E31" s="30" t="str">
        <f t="shared" ref="E31:E32" si="4">IF(OR(C31="-",C31=""),"-",(D31/C31))</f>
        <v>-</v>
      </c>
      <c r="F31" s="13">
        <v>1</v>
      </c>
      <c r="G31" s="14">
        <v>18.2</v>
      </c>
      <c r="H31" s="14"/>
      <c r="I31" s="42" t="s">
        <v>1085</v>
      </c>
      <c r="J31" s="42" t="s">
        <v>646</v>
      </c>
      <c r="K31" s="46" t="s">
        <v>655</v>
      </c>
    </row>
    <row r="32" spans="1:11" ht="27" customHeight="1">
      <c r="A32" s="414" t="s">
        <v>191</v>
      </c>
      <c r="B32" s="415" t="s">
        <v>191</v>
      </c>
      <c r="C32" s="13"/>
      <c r="D32" s="14">
        <v>182</v>
      </c>
      <c r="E32" s="30" t="str">
        <f t="shared" si="4"/>
        <v>-</v>
      </c>
      <c r="F32" s="13">
        <v>1</v>
      </c>
      <c r="G32" s="14">
        <v>182</v>
      </c>
      <c r="H32" s="14"/>
      <c r="I32" s="42" t="s">
        <v>1085</v>
      </c>
      <c r="J32" s="42" t="s">
        <v>656</v>
      </c>
      <c r="K32" s="46"/>
    </row>
    <row r="33" spans="1:11" ht="18" customHeight="1">
      <c r="A33" s="414" t="s">
        <v>1058</v>
      </c>
      <c r="B33" s="415" t="s">
        <v>1058</v>
      </c>
      <c r="C33" s="13"/>
      <c r="D33" s="14">
        <v>109.2</v>
      </c>
      <c r="E33" s="30" t="str">
        <f t="shared" ref="E33:E34" si="5">IF(OR(C33="-",C33=""),"-",(D33/C33))</f>
        <v>-</v>
      </c>
      <c r="F33" s="13">
        <v>1</v>
      </c>
      <c r="G33" s="14">
        <v>109.2</v>
      </c>
      <c r="H33" s="14"/>
      <c r="I33" s="42" t="s">
        <v>1085</v>
      </c>
      <c r="J33" s="42"/>
      <c r="K33" s="46"/>
    </row>
    <row r="34" spans="1:11" ht="30.75" customHeight="1">
      <c r="A34" s="414" t="s">
        <v>192</v>
      </c>
      <c r="B34" s="415" t="s">
        <v>192</v>
      </c>
      <c r="C34" s="13"/>
      <c r="D34" s="14">
        <v>54.6</v>
      </c>
      <c r="E34" s="30" t="str">
        <f t="shared" si="5"/>
        <v>-</v>
      </c>
      <c r="F34" s="13">
        <v>1</v>
      </c>
      <c r="G34" s="14">
        <v>54.6</v>
      </c>
      <c r="H34" s="14"/>
      <c r="I34" s="42" t="s">
        <v>898</v>
      </c>
      <c r="J34" s="42"/>
      <c r="K34" s="46"/>
    </row>
    <row r="35" spans="1:11" ht="39" customHeight="1">
      <c r="A35" s="414" t="s">
        <v>185</v>
      </c>
      <c r="B35" s="415" t="s">
        <v>185</v>
      </c>
      <c r="C35" s="13"/>
      <c r="D35" s="14">
        <v>18.2</v>
      </c>
      <c r="E35" s="30" t="str">
        <f>IF(OR(C35="-",C35=""),"-",(D35/C35))</f>
        <v>-</v>
      </c>
      <c r="F35" s="13">
        <v>1</v>
      </c>
      <c r="G35" s="14">
        <v>18.2</v>
      </c>
      <c r="H35" s="14"/>
      <c r="I35" s="42" t="s">
        <v>1166</v>
      </c>
      <c r="J35" s="42"/>
      <c r="K35" s="46"/>
    </row>
    <row r="36" spans="1:11" ht="35.25" customHeight="1">
      <c r="A36" s="414" t="s">
        <v>193</v>
      </c>
      <c r="B36" s="415" t="s">
        <v>193</v>
      </c>
      <c r="C36" s="13"/>
      <c r="D36" s="14" t="str">
        <f t="shared" ref="D36" si="6">IF(OR(F36="",F36=0),"",(G36/F36))</f>
        <v/>
      </c>
      <c r="E36" s="30" t="str">
        <f t="shared" ref="E36" si="7">IF(OR(C36="-",C36=""),"-",(D36/C36))</f>
        <v>-</v>
      </c>
      <c r="F36" s="13"/>
      <c r="G36" s="14" t="s">
        <v>510</v>
      </c>
      <c r="H36" s="14"/>
      <c r="I36" s="42"/>
      <c r="J36" s="42" t="s">
        <v>657</v>
      </c>
      <c r="K36" s="46"/>
    </row>
    <row r="37" spans="1:11" ht="18" customHeight="1">
      <c r="A37" s="431" t="s">
        <v>506</v>
      </c>
      <c r="B37" s="432"/>
      <c r="C37" s="125" t="s">
        <v>506</v>
      </c>
      <c r="D37" s="71">
        <f>SUM(D30:D36)</f>
        <v>505.96000000000004</v>
      </c>
      <c r="E37" s="72" t="s">
        <v>506</v>
      </c>
      <c r="F37" s="73">
        <f>SUM(F30:F36)</f>
        <v>6</v>
      </c>
      <c r="G37" s="71">
        <f>SUM(G30:G36)</f>
        <v>506</v>
      </c>
      <c r="H37" s="72" t="s">
        <v>506</v>
      </c>
      <c r="I37" s="74"/>
      <c r="J37" s="74"/>
      <c r="K37" s="75"/>
    </row>
    <row r="38" spans="1:11" ht="18" customHeight="1">
      <c r="A38" s="36"/>
      <c r="B38" s="36"/>
      <c r="C38" s="36"/>
      <c r="D38" s="36"/>
      <c r="E38" s="36"/>
      <c r="F38" s="36"/>
      <c r="G38" s="36"/>
      <c r="H38" s="36"/>
      <c r="I38" s="36"/>
      <c r="J38" s="36"/>
      <c r="K38" s="36"/>
    </row>
    <row r="39" spans="1:11" ht="18" customHeight="1">
      <c r="A39" s="37"/>
      <c r="B39" s="37"/>
      <c r="C39" s="37"/>
      <c r="D39" s="37"/>
      <c r="E39" s="37"/>
      <c r="F39" s="37"/>
      <c r="G39" s="37"/>
      <c r="H39" s="37"/>
      <c r="I39" s="37"/>
      <c r="J39" s="37"/>
      <c r="K39" s="37"/>
    </row>
    <row r="99" ht="42" customHeight="1"/>
  </sheetData>
  <mergeCells count="34">
    <mergeCell ref="A22:B22"/>
    <mergeCell ref="A23:B23"/>
    <mergeCell ref="A24:B24"/>
    <mergeCell ref="A25:B25"/>
    <mergeCell ref="A37:B37"/>
    <mergeCell ref="A27:B27"/>
    <mergeCell ref="A28:B28"/>
    <mergeCell ref="A29:B29"/>
    <mergeCell ref="A30:B30"/>
    <mergeCell ref="A31:B31"/>
    <mergeCell ref="A32:B32"/>
    <mergeCell ref="A35:B35"/>
    <mergeCell ref="A36:B36"/>
    <mergeCell ref="A17:B17"/>
    <mergeCell ref="A18:B18"/>
    <mergeCell ref="A19:B19"/>
    <mergeCell ref="A20:B20"/>
    <mergeCell ref="A21:B21"/>
    <mergeCell ref="D1:D5"/>
    <mergeCell ref="A33:B33"/>
    <mergeCell ref="A34:B34"/>
    <mergeCell ref="A8:B8"/>
    <mergeCell ref="A14:B14"/>
    <mergeCell ref="A1:A5"/>
    <mergeCell ref="A7:B7"/>
    <mergeCell ref="A9:B9"/>
    <mergeCell ref="A10:B10"/>
    <mergeCell ref="A11:B11"/>
    <mergeCell ref="A12:B12"/>
    <mergeCell ref="A13:B13"/>
    <mergeCell ref="B1:C5"/>
    <mergeCell ref="A26:B26"/>
    <mergeCell ref="A15:B15"/>
    <mergeCell ref="A16:B16"/>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view="pageLayout" topLeftCell="A55" zoomScale="70" zoomScaleNormal="70" zoomScaleSheetLayoutView="100" zoomScalePageLayoutView="70" workbookViewId="0">
      <selection activeCell="G7" sqref="G7"/>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194</v>
      </c>
      <c r="C1" s="421"/>
      <c r="D1" s="426" t="s">
        <v>16</v>
      </c>
      <c r="E1" s="1" t="s">
        <v>1</v>
      </c>
      <c r="F1" s="1">
        <v>64</v>
      </c>
      <c r="G1" s="1" t="s">
        <v>6</v>
      </c>
      <c r="H1" s="1">
        <v>8</v>
      </c>
      <c r="I1" s="36"/>
      <c r="J1" s="36"/>
      <c r="K1" s="3"/>
    </row>
    <row r="2" spans="1:11" ht="9.9499999999999993" customHeight="1">
      <c r="A2" s="411"/>
      <c r="B2" s="422"/>
      <c r="C2" s="423"/>
      <c r="D2" s="412"/>
      <c r="E2" s="97" t="s">
        <v>1051</v>
      </c>
      <c r="F2" s="97">
        <v>19</v>
      </c>
      <c r="G2" s="97" t="s">
        <v>1052</v>
      </c>
      <c r="H2" s="97">
        <v>32</v>
      </c>
      <c r="I2" s="37"/>
      <c r="J2" s="37"/>
      <c r="K2" s="7"/>
    </row>
    <row r="3" spans="1:11" ht="9.9499999999999993" customHeight="1">
      <c r="A3" s="412"/>
      <c r="B3" s="422"/>
      <c r="C3" s="423"/>
      <c r="D3" s="412"/>
      <c r="E3" s="5" t="s">
        <v>3</v>
      </c>
      <c r="F3" s="5">
        <v>5</v>
      </c>
      <c r="G3" s="5" t="s">
        <v>8</v>
      </c>
      <c r="H3" s="5"/>
      <c r="I3" s="37"/>
      <c r="J3" s="37"/>
      <c r="K3" s="7"/>
    </row>
    <row r="4" spans="1:11" ht="9.9499999999999993" customHeight="1">
      <c r="A4" s="412"/>
      <c r="B4" s="422"/>
      <c r="C4" s="423"/>
      <c r="D4" s="412"/>
      <c r="E4" s="5" t="s">
        <v>4</v>
      </c>
      <c r="F4" s="5">
        <v>3</v>
      </c>
      <c r="G4" s="5"/>
      <c r="H4" s="5"/>
      <c r="I4" s="37"/>
      <c r="J4" s="37"/>
      <c r="K4" s="7"/>
    </row>
    <row r="5" spans="1:11" ht="9.9499999999999993" customHeight="1">
      <c r="A5" s="413"/>
      <c r="B5" s="424"/>
      <c r="C5" s="425"/>
      <c r="D5" s="413"/>
      <c r="E5" s="8" t="s">
        <v>5</v>
      </c>
      <c r="F5" s="8">
        <f>SUM(F1:F4)</f>
        <v>91</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51.75" customHeight="1">
      <c r="A8" s="416" t="s">
        <v>195</v>
      </c>
      <c r="B8" s="417" t="s">
        <v>195</v>
      </c>
      <c r="C8" s="11">
        <v>5</v>
      </c>
      <c r="D8" s="12">
        <f t="shared" ref="D8:D53" si="0">IF(OR(F8="",F8=0),"",(G8/F8))</f>
        <v>45.5</v>
      </c>
      <c r="E8" s="29">
        <f t="shared" ref="E8:E31" si="1">IF(OR(C8="-",C8=""),"-",(D8/C8))</f>
        <v>9.1</v>
      </c>
      <c r="F8" s="11">
        <v>1</v>
      </c>
      <c r="G8" s="12">
        <v>45.5</v>
      </c>
      <c r="H8" s="12">
        <v>3</v>
      </c>
      <c r="I8" s="39"/>
      <c r="J8" s="39" t="s">
        <v>658</v>
      </c>
      <c r="K8" s="45" t="s">
        <v>659</v>
      </c>
    </row>
    <row r="9" spans="1:11" ht="29.25">
      <c r="A9" s="414" t="s">
        <v>196</v>
      </c>
      <c r="B9" s="415" t="s">
        <v>196</v>
      </c>
      <c r="C9" s="13">
        <v>5</v>
      </c>
      <c r="D9" s="14">
        <f t="shared" si="0"/>
        <v>45.5</v>
      </c>
      <c r="E9" s="30">
        <f t="shared" si="1"/>
        <v>9.1</v>
      </c>
      <c r="F9" s="13">
        <v>1</v>
      </c>
      <c r="G9" s="14">
        <v>45.5</v>
      </c>
      <c r="H9" s="14">
        <v>3</v>
      </c>
      <c r="I9" s="42"/>
      <c r="J9" s="42" t="s">
        <v>660</v>
      </c>
      <c r="K9" s="46" t="s">
        <v>659</v>
      </c>
    </row>
    <row r="10" spans="1:11" ht="34.5" customHeight="1">
      <c r="A10" s="414" t="s">
        <v>1179</v>
      </c>
      <c r="B10" s="415" t="s">
        <v>197</v>
      </c>
      <c r="C10" s="13">
        <v>10</v>
      </c>
      <c r="D10" s="14">
        <f t="shared" si="0"/>
        <v>136.5</v>
      </c>
      <c r="E10" s="30">
        <f t="shared" si="1"/>
        <v>13.65</v>
      </c>
      <c r="F10" s="13">
        <v>1</v>
      </c>
      <c r="G10" s="14">
        <v>136.5</v>
      </c>
      <c r="H10" s="14">
        <v>3</v>
      </c>
      <c r="I10" s="42"/>
      <c r="J10" s="42" t="s">
        <v>661</v>
      </c>
      <c r="K10" s="46" t="s">
        <v>662</v>
      </c>
    </row>
    <row r="11" spans="1:11" ht="18" customHeight="1">
      <c r="A11" s="414" t="s">
        <v>198</v>
      </c>
      <c r="B11" s="415" t="s">
        <v>198</v>
      </c>
      <c r="C11" s="13">
        <v>6</v>
      </c>
      <c r="D11" s="14">
        <f t="shared" si="0"/>
        <v>22.75</v>
      </c>
      <c r="E11" s="30">
        <f t="shared" si="1"/>
        <v>3.7916666666666665</v>
      </c>
      <c r="F11" s="13">
        <v>3</v>
      </c>
      <c r="G11" s="14">
        <v>68.25</v>
      </c>
      <c r="H11" s="14">
        <v>3</v>
      </c>
      <c r="I11" s="42"/>
      <c r="J11" s="42"/>
      <c r="K11" s="46" t="s">
        <v>663</v>
      </c>
    </row>
    <row r="12" spans="1:11" ht="54" customHeight="1">
      <c r="A12" s="414" t="s">
        <v>199</v>
      </c>
      <c r="B12" s="415" t="s">
        <v>199</v>
      </c>
      <c r="C12" s="13">
        <v>6</v>
      </c>
      <c r="D12" s="14">
        <v>18.2</v>
      </c>
      <c r="E12" s="30">
        <f t="shared" si="1"/>
        <v>3.0333333333333332</v>
      </c>
      <c r="F12" s="13">
        <v>0</v>
      </c>
      <c r="G12" s="14"/>
      <c r="H12" s="14">
        <v>3</v>
      </c>
      <c r="I12" s="42" t="s">
        <v>1089</v>
      </c>
      <c r="J12" s="42" t="s">
        <v>664</v>
      </c>
      <c r="K12" s="46" t="s">
        <v>665</v>
      </c>
    </row>
    <row r="13" spans="1:11" ht="19.5">
      <c r="A13" s="414" t="s">
        <v>200</v>
      </c>
      <c r="B13" s="415" t="s">
        <v>200</v>
      </c>
      <c r="C13" s="13"/>
      <c r="D13" s="14">
        <v>18.2</v>
      </c>
      <c r="E13" s="30" t="str">
        <f t="shared" si="1"/>
        <v>-</v>
      </c>
      <c r="F13" s="13">
        <v>0</v>
      </c>
      <c r="G13" s="14"/>
      <c r="H13" s="14">
        <v>3</v>
      </c>
      <c r="I13" s="42" t="s">
        <v>1090</v>
      </c>
      <c r="J13" s="42" t="s">
        <v>666</v>
      </c>
      <c r="K13" s="46" t="s">
        <v>667</v>
      </c>
    </row>
    <row r="14" spans="1:11" ht="18" customHeight="1">
      <c r="A14" s="414"/>
      <c r="B14" s="415"/>
      <c r="C14" s="13"/>
      <c r="D14" s="14" t="str">
        <f t="shared" si="0"/>
        <v/>
      </c>
      <c r="E14" s="30" t="str">
        <f>IF(OR(C14="-",C14="",D14=""),"-",(D14/C14))</f>
        <v>-</v>
      </c>
      <c r="F14" s="13"/>
      <c r="G14" s="14"/>
      <c r="H14" s="14"/>
      <c r="I14" s="42"/>
      <c r="J14" s="42"/>
      <c r="K14" s="46"/>
    </row>
    <row r="15" spans="1:11" ht="29.25">
      <c r="A15" s="414" t="s">
        <v>201</v>
      </c>
      <c r="B15" s="415" t="s">
        <v>201</v>
      </c>
      <c r="C15" s="13">
        <v>13</v>
      </c>
      <c r="D15" s="14">
        <f t="shared" si="0"/>
        <v>45.5</v>
      </c>
      <c r="E15" s="30">
        <f t="shared" si="1"/>
        <v>3.5</v>
      </c>
      <c r="F15" s="13">
        <v>1</v>
      </c>
      <c r="G15" s="14">
        <v>45.5</v>
      </c>
      <c r="H15" s="14">
        <v>3</v>
      </c>
      <c r="I15" s="42"/>
      <c r="J15" s="42" t="s">
        <v>668</v>
      </c>
      <c r="K15" s="46" t="s">
        <v>659</v>
      </c>
    </row>
    <row r="16" spans="1:11" ht="29.25">
      <c r="A16" s="414" t="s">
        <v>202</v>
      </c>
      <c r="B16" s="415" t="s">
        <v>202</v>
      </c>
      <c r="C16" s="13">
        <v>13</v>
      </c>
      <c r="D16" s="14">
        <f t="shared" si="0"/>
        <v>45.5</v>
      </c>
      <c r="E16" s="30">
        <f t="shared" si="1"/>
        <v>3.5</v>
      </c>
      <c r="F16" s="13">
        <v>1</v>
      </c>
      <c r="G16" s="14">
        <v>45.5</v>
      </c>
      <c r="H16" s="14">
        <v>3</v>
      </c>
      <c r="I16" s="42"/>
      <c r="J16" s="42" t="s">
        <v>668</v>
      </c>
      <c r="K16" s="46" t="s">
        <v>659</v>
      </c>
    </row>
    <row r="17" spans="1:11" ht="40.5" customHeight="1">
      <c r="A17" s="414" t="s">
        <v>203</v>
      </c>
      <c r="B17" s="415" t="s">
        <v>203</v>
      </c>
      <c r="C17" s="13">
        <v>13</v>
      </c>
      <c r="D17" s="14">
        <f t="shared" si="0"/>
        <v>136.5</v>
      </c>
      <c r="E17" s="30">
        <f t="shared" si="1"/>
        <v>10.5</v>
      </c>
      <c r="F17" s="13">
        <v>1</v>
      </c>
      <c r="G17" s="14">
        <v>136.5</v>
      </c>
      <c r="H17" s="14">
        <v>3</v>
      </c>
      <c r="I17" s="42"/>
      <c r="J17" s="42" t="s">
        <v>669</v>
      </c>
      <c r="K17" s="46"/>
    </row>
    <row r="18" spans="1:11" ht="31.5" customHeight="1">
      <c r="A18" s="414" t="s">
        <v>204</v>
      </c>
      <c r="B18" s="415" t="s">
        <v>204</v>
      </c>
      <c r="C18" s="13">
        <v>10</v>
      </c>
      <c r="D18" s="14">
        <f t="shared" si="0"/>
        <v>136.5</v>
      </c>
      <c r="E18" s="30">
        <f t="shared" si="1"/>
        <v>13.65</v>
      </c>
      <c r="F18" s="13">
        <v>1</v>
      </c>
      <c r="G18" s="14">
        <v>136.5</v>
      </c>
      <c r="H18" s="14">
        <v>3</v>
      </c>
      <c r="I18" s="42"/>
      <c r="J18" s="42" t="s">
        <v>670</v>
      </c>
      <c r="K18" s="46" t="s">
        <v>671</v>
      </c>
    </row>
    <row r="19" spans="1:11" ht="18" customHeight="1">
      <c r="A19" s="414" t="s">
        <v>205</v>
      </c>
      <c r="B19" s="415" t="s">
        <v>205</v>
      </c>
      <c r="C19" s="13">
        <v>1</v>
      </c>
      <c r="D19" s="14">
        <f t="shared" si="0"/>
        <v>22.75</v>
      </c>
      <c r="E19" s="30">
        <f t="shared" si="1"/>
        <v>22.75</v>
      </c>
      <c r="F19" s="13">
        <v>3</v>
      </c>
      <c r="G19" s="14">
        <v>68.25</v>
      </c>
      <c r="H19" s="14">
        <v>3</v>
      </c>
      <c r="I19" s="42"/>
      <c r="J19" s="42"/>
      <c r="K19" s="46" t="s">
        <v>663</v>
      </c>
    </row>
    <row r="20" spans="1:11" ht="19.5">
      <c r="A20" s="414" t="s">
        <v>206</v>
      </c>
      <c r="B20" s="415" t="s">
        <v>206</v>
      </c>
      <c r="C20" s="13">
        <v>1</v>
      </c>
      <c r="D20" s="14">
        <f t="shared" si="0"/>
        <v>11.83</v>
      </c>
      <c r="E20" s="30">
        <f t="shared" si="1"/>
        <v>11.83</v>
      </c>
      <c r="F20" s="13">
        <v>1</v>
      </c>
      <c r="G20" s="14">
        <v>11.83</v>
      </c>
      <c r="H20" s="14"/>
      <c r="I20" s="42"/>
      <c r="J20" s="42" t="s">
        <v>672</v>
      </c>
      <c r="K20" s="46"/>
    </row>
    <row r="21" spans="1:11" ht="50.25" customHeight="1">
      <c r="A21" s="414" t="s">
        <v>207</v>
      </c>
      <c r="B21" s="415" t="s">
        <v>207</v>
      </c>
      <c r="C21" s="13">
        <v>3</v>
      </c>
      <c r="D21" s="14">
        <f t="shared" si="0"/>
        <v>45.5</v>
      </c>
      <c r="E21" s="30">
        <f t="shared" si="1"/>
        <v>15.166666666666666</v>
      </c>
      <c r="F21" s="13">
        <v>1</v>
      </c>
      <c r="G21" s="14">
        <v>45.5</v>
      </c>
      <c r="H21" s="14"/>
      <c r="I21" s="42"/>
      <c r="J21" s="42" t="s">
        <v>673</v>
      </c>
      <c r="K21" s="46"/>
    </row>
    <row r="22" spans="1:11" ht="29.25">
      <c r="A22" s="414" t="s">
        <v>208</v>
      </c>
      <c r="B22" s="415" t="s">
        <v>208</v>
      </c>
      <c r="C22" s="13">
        <v>35</v>
      </c>
      <c r="D22" s="14">
        <f t="shared" si="0"/>
        <v>16.38</v>
      </c>
      <c r="E22" s="30">
        <f t="shared" si="1"/>
        <v>0.46799999999999997</v>
      </c>
      <c r="F22" s="13">
        <v>1</v>
      </c>
      <c r="G22" s="14">
        <v>16.38</v>
      </c>
      <c r="H22" s="14">
        <v>3</v>
      </c>
      <c r="I22" s="42"/>
      <c r="J22" s="42" t="s">
        <v>674</v>
      </c>
      <c r="K22" s="46" t="s">
        <v>675</v>
      </c>
    </row>
    <row r="23" spans="1:11" ht="54.75" customHeight="1">
      <c r="A23" s="414" t="s">
        <v>209</v>
      </c>
      <c r="B23" s="415" t="s">
        <v>209</v>
      </c>
      <c r="C23" s="13"/>
      <c r="D23" s="14">
        <v>18.2</v>
      </c>
      <c r="E23" s="30" t="str">
        <f t="shared" si="1"/>
        <v>-</v>
      </c>
      <c r="F23" s="13">
        <v>0</v>
      </c>
      <c r="G23" s="14"/>
      <c r="H23" s="14">
        <v>3</v>
      </c>
      <c r="I23" s="42" t="s">
        <v>1089</v>
      </c>
      <c r="J23" s="42" t="s">
        <v>664</v>
      </c>
      <c r="K23" s="46"/>
    </row>
    <row r="24" spans="1:11" ht="19.5">
      <c r="A24" s="414" t="s">
        <v>210</v>
      </c>
      <c r="B24" s="415" t="s">
        <v>210</v>
      </c>
      <c r="C24" s="13"/>
      <c r="D24" s="14">
        <v>18.2</v>
      </c>
      <c r="E24" s="30" t="str">
        <f t="shared" si="1"/>
        <v>-</v>
      </c>
      <c r="F24" s="13">
        <v>0</v>
      </c>
      <c r="G24" s="14"/>
      <c r="H24" s="14">
        <v>3</v>
      </c>
      <c r="I24" s="42" t="s">
        <v>1090</v>
      </c>
      <c r="J24" s="42" t="s">
        <v>676</v>
      </c>
      <c r="K24" s="46" t="s">
        <v>667</v>
      </c>
    </row>
    <row r="25" spans="1:11" ht="18" customHeight="1">
      <c r="A25" s="414"/>
      <c r="B25" s="415"/>
      <c r="C25" s="13"/>
      <c r="D25" s="14" t="str">
        <f t="shared" si="0"/>
        <v/>
      </c>
      <c r="E25" s="30" t="str">
        <f t="shared" si="1"/>
        <v>-</v>
      </c>
      <c r="F25" s="13"/>
      <c r="G25" s="14"/>
      <c r="H25" s="14"/>
      <c r="I25" s="42"/>
      <c r="J25" s="42"/>
      <c r="K25" s="46"/>
    </row>
    <row r="26" spans="1:11" ht="29.25">
      <c r="A26" s="414" t="s">
        <v>211</v>
      </c>
      <c r="B26" s="415" t="s">
        <v>211</v>
      </c>
      <c r="C26" s="13">
        <v>28</v>
      </c>
      <c r="D26" s="14">
        <f t="shared" si="0"/>
        <v>254.8</v>
      </c>
      <c r="E26" s="30">
        <f t="shared" si="1"/>
        <v>9.1</v>
      </c>
      <c r="F26" s="13">
        <v>1</v>
      </c>
      <c r="G26" s="14">
        <v>254.8</v>
      </c>
      <c r="H26" s="14">
        <v>3</v>
      </c>
      <c r="I26" s="42"/>
      <c r="J26" s="42" t="s">
        <v>677</v>
      </c>
      <c r="K26" s="46" t="s">
        <v>659</v>
      </c>
    </row>
    <row r="27" spans="1:11" ht="29.25">
      <c r="A27" s="414" t="s">
        <v>212</v>
      </c>
      <c r="B27" s="415" t="s">
        <v>212</v>
      </c>
      <c r="C27" s="13">
        <v>28</v>
      </c>
      <c r="D27" s="14">
        <f t="shared" si="0"/>
        <v>254.8</v>
      </c>
      <c r="E27" s="30">
        <f t="shared" si="1"/>
        <v>9.1</v>
      </c>
      <c r="F27" s="13">
        <v>1</v>
      </c>
      <c r="G27" s="14">
        <v>254.8</v>
      </c>
      <c r="H27" s="14">
        <v>3</v>
      </c>
      <c r="I27" s="42"/>
      <c r="J27" s="42" t="s">
        <v>677</v>
      </c>
      <c r="K27" s="46" t="s">
        <v>659</v>
      </c>
    </row>
    <row r="28" spans="1:11" ht="29.25">
      <c r="A28" s="414" t="s">
        <v>213</v>
      </c>
      <c r="B28" s="415" t="s">
        <v>213</v>
      </c>
      <c r="C28" s="13">
        <v>10</v>
      </c>
      <c r="D28" s="14">
        <f t="shared" si="0"/>
        <v>136.5</v>
      </c>
      <c r="E28" s="30">
        <f t="shared" si="1"/>
        <v>13.65</v>
      </c>
      <c r="F28" s="13">
        <v>1</v>
      </c>
      <c r="G28" s="14">
        <v>136.5</v>
      </c>
      <c r="H28" s="14">
        <v>3</v>
      </c>
      <c r="I28" s="42"/>
      <c r="J28" s="42" t="s">
        <v>678</v>
      </c>
      <c r="K28" s="46" t="s">
        <v>671</v>
      </c>
    </row>
    <row r="29" spans="1:11" ht="30.75" customHeight="1">
      <c r="A29" s="414" t="s">
        <v>214</v>
      </c>
      <c r="B29" s="415" t="s">
        <v>214</v>
      </c>
      <c r="C29" s="13">
        <v>20</v>
      </c>
      <c r="D29" s="14">
        <f t="shared" si="0"/>
        <v>27.3</v>
      </c>
      <c r="E29" s="30">
        <f t="shared" si="1"/>
        <v>1.365</v>
      </c>
      <c r="F29" s="13">
        <v>1</v>
      </c>
      <c r="G29" s="14">
        <v>27.3</v>
      </c>
      <c r="H29" s="14">
        <v>3</v>
      </c>
      <c r="I29" s="42"/>
      <c r="J29" s="42" t="s">
        <v>679</v>
      </c>
      <c r="K29" s="46" t="s">
        <v>680</v>
      </c>
    </row>
    <row r="30" spans="1:11" ht="18" customHeight="1">
      <c r="A30" s="414" t="s">
        <v>215</v>
      </c>
      <c r="B30" s="415" t="s">
        <v>215</v>
      </c>
      <c r="C30" s="13">
        <v>1</v>
      </c>
      <c r="D30" s="14">
        <f t="shared" si="0"/>
        <v>22.75</v>
      </c>
      <c r="E30" s="30">
        <f t="shared" si="1"/>
        <v>22.75</v>
      </c>
      <c r="F30" s="13">
        <v>4</v>
      </c>
      <c r="G30" s="14">
        <v>91</v>
      </c>
      <c r="H30" s="14">
        <v>3</v>
      </c>
      <c r="I30" s="42"/>
      <c r="J30" s="42"/>
      <c r="K30" s="46" t="s">
        <v>663</v>
      </c>
    </row>
    <row r="31" spans="1:11" ht="18" customHeight="1">
      <c r="A31" s="414" t="s">
        <v>216</v>
      </c>
      <c r="B31" s="415" t="s">
        <v>216</v>
      </c>
      <c r="C31" s="13">
        <v>45</v>
      </c>
      <c r="D31" s="14">
        <f t="shared" si="0"/>
        <v>20.93</v>
      </c>
      <c r="E31" s="30">
        <f t="shared" si="1"/>
        <v>0.46511111111111109</v>
      </c>
      <c r="F31" s="13">
        <v>1</v>
      </c>
      <c r="G31" s="14">
        <v>20.93</v>
      </c>
      <c r="H31" s="14">
        <v>3</v>
      </c>
      <c r="I31" s="42"/>
      <c r="J31" s="42" t="s">
        <v>681</v>
      </c>
      <c r="K31" s="46" t="s">
        <v>675</v>
      </c>
    </row>
    <row r="32" spans="1:11" ht="18" customHeight="1">
      <c r="A32" s="141"/>
      <c r="B32" s="141"/>
      <c r="C32" s="142"/>
      <c r="D32" s="143"/>
      <c r="E32" s="144"/>
      <c r="F32" s="142"/>
      <c r="G32" s="143"/>
      <c r="H32" s="143"/>
      <c r="I32" s="145"/>
      <c r="J32" s="145"/>
      <c r="K32" s="145"/>
    </row>
    <row r="33" spans="1:11" ht="9.9499999999999993" customHeight="1">
      <c r="A33" s="410" t="s">
        <v>0</v>
      </c>
      <c r="B33" s="420" t="s">
        <v>194</v>
      </c>
      <c r="C33" s="421"/>
      <c r="D33" s="426"/>
      <c r="E33" s="1"/>
      <c r="F33" s="1"/>
      <c r="G33" s="1"/>
      <c r="H33" s="1"/>
      <c r="I33" s="36"/>
      <c r="J33" s="36"/>
      <c r="K33" s="3"/>
    </row>
    <row r="34" spans="1:11" ht="9.9499999999999993" customHeight="1">
      <c r="A34" s="412"/>
      <c r="B34" s="422"/>
      <c r="C34" s="423"/>
      <c r="D34" s="412"/>
      <c r="E34" s="5"/>
      <c r="F34" s="5"/>
      <c r="G34" s="5"/>
      <c r="H34" s="5"/>
      <c r="I34" s="37"/>
      <c r="J34" s="37"/>
      <c r="K34" s="7"/>
    </row>
    <row r="35" spans="1:11" ht="9.9499999999999993" customHeight="1">
      <c r="A35" s="412"/>
      <c r="B35" s="422"/>
      <c r="C35" s="423"/>
      <c r="D35" s="412"/>
      <c r="E35" s="5"/>
      <c r="F35" s="5"/>
      <c r="G35" s="5"/>
      <c r="H35" s="5"/>
      <c r="I35" s="37"/>
      <c r="J35" s="37"/>
      <c r="K35" s="7"/>
    </row>
    <row r="36" spans="1:11" ht="9.9499999999999993" customHeight="1">
      <c r="A36" s="412"/>
      <c r="B36" s="422"/>
      <c r="C36" s="423"/>
      <c r="D36" s="412"/>
      <c r="E36" s="5"/>
      <c r="F36" s="5"/>
      <c r="G36" s="5"/>
      <c r="H36" s="5"/>
      <c r="I36" s="37"/>
      <c r="J36" s="37"/>
      <c r="K36" s="7"/>
    </row>
    <row r="37" spans="1:11" ht="9.9499999999999993" customHeight="1">
      <c r="A37" s="413"/>
      <c r="B37" s="424"/>
      <c r="C37" s="425"/>
      <c r="D37" s="413"/>
      <c r="E37" s="8"/>
      <c r="F37" s="8"/>
      <c r="G37" s="8"/>
      <c r="H37" s="8"/>
      <c r="I37" s="38"/>
      <c r="J37" s="38"/>
      <c r="K37" s="9"/>
    </row>
    <row r="38" spans="1:11" ht="9.9499999999999993" customHeight="1"/>
    <row r="39" spans="1:11" ht="18" customHeight="1">
      <c r="A39" s="418" t="s">
        <v>9</v>
      </c>
      <c r="B39" s="419"/>
      <c r="C39" s="10" t="s">
        <v>17</v>
      </c>
      <c r="D39" s="10" t="s">
        <v>12</v>
      </c>
      <c r="E39" s="10" t="s">
        <v>18</v>
      </c>
      <c r="F39" s="10" t="s">
        <v>10</v>
      </c>
      <c r="G39" s="10" t="s">
        <v>13</v>
      </c>
      <c r="H39" s="10" t="s">
        <v>14</v>
      </c>
      <c r="I39" s="49" t="s">
        <v>11</v>
      </c>
      <c r="J39" s="49" t="s">
        <v>539</v>
      </c>
      <c r="K39" s="50" t="s">
        <v>521</v>
      </c>
    </row>
    <row r="40" spans="1:11" ht="52.5" customHeight="1">
      <c r="A40" s="414" t="s">
        <v>217</v>
      </c>
      <c r="B40" s="415" t="s">
        <v>217</v>
      </c>
      <c r="C40" s="13"/>
      <c r="D40" s="14">
        <f>IF(OR(F40="",F40=0),"",(G40/F40))</f>
        <v>11.83</v>
      </c>
      <c r="E40" s="30" t="str">
        <f>IF(OR(C40="-",C40=""),"-",(D40/C40))</f>
        <v>-</v>
      </c>
      <c r="F40" s="13">
        <v>1</v>
      </c>
      <c r="G40" s="14">
        <v>11.83</v>
      </c>
      <c r="H40" s="14">
        <v>3</v>
      </c>
      <c r="I40" s="42"/>
      <c r="J40" s="42" t="s">
        <v>664</v>
      </c>
      <c r="K40" s="46" t="s">
        <v>665</v>
      </c>
    </row>
    <row r="41" spans="1:11" ht="38.25" customHeight="1">
      <c r="A41" s="414" t="s">
        <v>218</v>
      </c>
      <c r="B41" s="415" t="s">
        <v>218</v>
      </c>
      <c r="C41" s="13"/>
      <c r="D41" s="14">
        <v>18.2</v>
      </c>
      <c r="E41" s="30" t="str">
        <f>IF(OR(C41="-",C41=""),"-",(D41/C41))</f>
        <v>-</v>
      </c>
      <c r="F41" s="13">
        <v>3</v>
      </c>
      <c r="G41" s="14"/>
      <c r="H41" s="14">
        <v>3</v>
      </c>
      <c r="I41" s="42" t="s">
        <v>1091</v>
      </c>
      <c r="J41" s="42" t="s">
        <v>666</v>
      </c>
      <c r="K41" s="46" t="s">
        <v>667</v>
      </c>
    </row>
    <row r="42" spans="1:11" ht="29.25">
      <c r="A42" s="433" t="s">
        <v>219</v>
      </c>
      <c r="B42" s="434" t="s">
        <v>219</v>
      </c>
      <c r="C42" s="130">
        <v>35</v>
      </c>
      <c r="D42" s="131">
        <v>182</v>
      </c>
      <c r="E42" s="129">
        <f t="shared" ref="E42:E54" si="2">IF(OR(C42="-",C42="",D42=""),"-",(D42/C42))</f>
        <v>5.2</v>
      </c>
      <c r="F42" s="130">
        <v>1</v>
      </c>
      <c r="G42" s="131"/>
      <c r="H42" s="131">
        <v>3</v>
      </c>
      <c r="I42" s="134" t="s">
        <v>1092</v>
      </c>
      <c r="J42" s="134" t="s">
        <v>682</v>
      </c>
      <c r="K42" s="135" t="s">
        <v>683</v>
      </c>
    </row>
    <row r="43" spans="1:11" ht="29.25">
      <c r="A43" s="414" t="s">
        <v>220</v>
      </c>
      <c r="B43" s="415" t="s">
        <v>220</v>
      </c>
      <c r="C43" s="13">
        <v>35</v>
      </c>
      <c r="D43" s="14">
        <f t="shared" si="0"/>
        <v>182</v>
      </c>
      <c r="E43" s="30">
        <f t="shared" si="2"/>
        <v>5.2</v>
      </c>
      <c r="F43" s="13">
        <v>1</v>
      </c>
      <c r="G43" s="14">
        <v>182</v>
      </c>
      <c r="H43" s="14">
        <v>3</v>
      </c>
      <c r="I43" s="42"/>
      <c r="J43" s="42" t="s">
        <v>684</v>
      </c>
      <c r="K43" s="46" t="s">
        <v>683</v>
      </c>
    </row>
    <row r="44" spans="1:11" ht="51" customHeight="1">
      <c r="A44" s="414" t="s">
        <v>221</v>
      </c>
      <c r="B44" s="415" t="s">
        <v>221</v>
      </c>
      <c r="C44" s="13">
        <v>35</v>
      </c>
      <c r="D44" s="14">
        <v>41.86</v>
      </c>
      <c r="E44" s="30">
        <f t="shared" si="2"/>
        <v>1.196</v>
      </c>
      <c r="F44" s="13">
        <v>1</v>
      </c>
      <c r="G44" s="14"/>
      <c r="H44" s="14">
        <v>3</v>
      </c>
      <c r="I44" s="42" t="s">
        <v>1093</v>
      </c>
      <c r="J44" s="42" t="s">
        <v>685</v>
      </c>
      <c r="K44" s="46" t="s">
        <v>554</v>
      </c>
    </row>
    <row r="45" spans="1:11" ht="19.5">
      <c r="A45" s="414" t="s">
        <v>222</v>
      </c>
      <c r="B45" s="415" t="s">
        <v>222</v>
      </c>
      <c r="C45" s="13">
        <v>10</v>
      </c>
      <c r="D45" s="14">
        <v>65</v>
      </c>
      <c r="E45" s="30">
        <f t="shared" si="2"/>
        <v>6.5</v>
      </c>
      <c r="F45" s="13">
        <v>1</v>
      </c>
      <c r="G45" s="14">
        <v>27.3</v>
      </c>
      <c r="H45" s="14">
        <v>3</v>
      </c>
      <c r="I45" s="42"/>
      <c r="J45" s="42" t="s">
        <v>686</v>
      </c>
      <c r="K45" s="46" t="s">
        <v>687</v>
      </c>
    </row>
    <row r="46" spans="1:11" ht="48.75" customHeight="1">
      <c r="A46" s="414" t="s">
        <v>223</v>
      </c>
      <c r="B46" s="415" t="s">
        <v>223</v>
      </c>
      <c r="C46" s="13">
        <v>35</v>
      </c>
      <c r="D46" s="14">
        <v>41.9</v>
      </c>
      <c r="E46" s="30">
        <f t="shared" si="2"/>
        <v>1.1971428571428571</v>
      </c>
      <c r="F46" s="13">
        <v>1</v>
      </c>
      <c r="G46" s="14"/>
      <c r="H46" s="14">
        <v>3</v>
      </c>
      <c r="I46" s="42" t="s">
        <v>1094</v>
      </c>
      <c r="J46" s="42" t="s">
        <v>688</v>
      </c>
      <c r="K46" s="46" t="s">
        <v>554</v>
      </c>
    </row>
    <row r="47" spans="1:11" ht="29.25">
      <c r="A47" s="414" t="s">
        <v>224</v>
      </c>
      <c r="B47" s="415" t="s">
        <v>224</v>
      </c>
      <c r="C47" s="13">
        <v>10</v>
      </c>
      <c r="D47" s="14">
        <f t="shared" si="0"/>
        <v>182</v>
      </c>
      <c r="E47" s="30">
        <f t="shared" si="2"/>
        <v>18.2</v>
      </c>
      <c r="F47" s="13">
        <v>1</v>
      </c>
      <c r="G47" s="14">
        <v>182</v>
      </c>
      <c r="H47" s="14">
        <v>3</v>
      </c>
      <c r="I47" s="42"/>
      <c r="J47" s="42" t="s">
        <v>689</v>
      </c>
      <c r="K47" s="46" t="s">
        <v>671</v>
      </c>
    </row>
    <row r="48" spans="1:11" ht="51" customHeight="1">
      <c r="A48" s="414" t="s">
        <v>33</v>
      </c>
      <c r="B48" s="415" t="s">
        <v>33</v>
      </c>
      <c r="C48" s="13">
        <v>10</v>
      </c>
      <c r="D48" s="14">
        <f t="shared" si="0"/>
        <v>54.6</v>
      </c>
      <c r="E48" s="30">
        <f t="shared" si="2"/>
        <v>5.46</v>
      </c>
      <c r="F48" s="13">
        <v>1</v>
      </c>
      <c r="G48" s="14">
        <v>54.6</v>
      </c>
      <c r="H48" s="14">
        <v>3</v>
      </c>
      <c r="I48" s="42"/>
      <c r="J48" s="42" t="s">
        <v>690</v>
      </c>
      <c r="K48" s="46" t="s">
        <v>663</v>
      </c>
    </row>
    <row r="49" spans="1:11" ht="48.75">
      <c r="A49" s="414" t="s">
        <v>225</v>
      </c>
      <c r="B49" s="415" t="s">
        <v>225</v>
      </c>
      <c r="C49" s="13">
        <v>10</v>
      </c>
      <c r="D49" s="14">
        <v>218.4</v>
      </c>
      <c r="E49" s="30">
        <f t="shared" si="2"/>
        <v>21.84</v>
      </c>
      <c r="F49" s="13">
        <v>1</v>
      </c>
      <c r="G49" s="14"/>
      <c r="H49" s="14">
        <v>3</v>
      </c>
      <c r="I49" s="42" t="s">
        <v>1095</v>
      </c>
      <c r="J49" s="42" t="s">
        <v>691</v>
      </c>
      <c r="K49" s="46" t="s">
        <v>663</v>
      </c>
    </row>
    <row r="50" spans="1:11" ht="19.5">
      <c r="A50" s="414" t="s">
        <v>226</v>
      </c>
      <c r="B50" s="415" t="s">
        <v>226</v>
      </c>
      <c r="C50" s="13">
        <v>18</v>
      </c>
      <c r="D50" s="14">
        <f t="shared" si="0"/>
        <v>20.93</v>
      </c>
      <c r="E50" s="30">
        <f t="shared" si="2"/>
        <v>1.1627777777777777</v>
      </c>
      <c r="F50" s="13">
        <v>3</v>
      </c>
      <c r="G50" s="14">
        <v>62.79</v>
      </c>
      <c r="H50" s="14">
        <v>3</v>
      </c>
      <c r="I50" s="42"/>
      <c r="J50" s="42" t="s">
        <v>692</v>
      </c>
      <c r="K50" s="46" t="s">
        <v>693</v>
      </c>
    </row>
    <row r="51" spans="1:11" ht="42.75" customHeight="1">
      <c r="A51" s="414" t="s">
        <v>227</v>
      </c>
      <c r="B51" s="415" t="s">
        <v>227</v>
      </c>
      <c r="C51" s="13">
        <v>70</v>
      </c>
      <c r="D51" s="14">
        <f t="shared" si="0"/>
        <v>141.05000000000001</v>
      </c>
      <c r="E51" s="30">
        <f t="shared" si="2"/>
        <v>2.0150000000000001</v>
      </c>
      <c r="F51" s="13">
        <v>1</v>
      </c>
      <c r="G51" s="14">
        <v>141.05000000000001</v>
      </c>
      <c r="H51" s="14">
        <v>3</v>
      </c>
      <c r="I51" s="42"/>
      <c r="J51" s="42" t="s">
        <v>694</v>
      </c>
      <c r="K51" s="46" t="s">
        <v>695</v>
      </c>
    </row>
    <row r="52" spans="1:11" ht="29.25">
      <c r="A52" s="414" t="s">
        <v>228</v>
      </c>
      <c r="B52" s="415" t="s">
        <v>228</v>
      </c>
      <c r="C52" s="13">
        <v>15</v>
      </c>
      <c r="D52" s="14">
        <v>45.5</v>
      </c>
      <c r="E52" s="30">
        <f t="shared" si="2"/>
        <v>3.0333333333333332</v>
      </c>
      <c r="F52" s="13">
        <v>1</v>
      </c>
      <c r="G52" s="14"/>
      <c r="H52" s="14">
        <v>3</v>
      </c>
      <c r="I52" s="42" t="s">
        <v>1096</v>
      </c>
      <c r="J52" s="42" t="s">
        <v>696</v>
      </c>
      <c r="K52" s="46"/>
    </row>
    <row r="53" spans="1:11" ht="42" customHeight="1">
      <c r="A53" s="414" t="s">
        <v>229</v>
      </c>
      <c r="B53" s="415" t="s">
        <v>229</v>
      </c>
      <c r="C53" s="13"/>
      <c r="D53" s="14">
        <f t="shared" si="0"/>
        <v>41.86</v>
      </c>
      <c r="E53" s="30" t="str">
        <f t="shared" si="2"/>
        <v>-</v>
      </c>
      <c r="F53" s="13">
        <v>1</v>
      </c>
      <c r="G53" s="14">
        <v>41.86</v>
      </c>
      <c r="H53" s="14">
        <v>3</v>
      </c>
      <c r="I53" s="42"/>
      <c r="J53" s="42" t="s">
        <v>697</v>
      </c>
      <c r="K53" s="46" t="s">
        <v>687</v>
      </c>
    </row>
    <row r="54" spans="1:11" ht="51.75" customHeight="1">
      <c r="A54" s="414" t="s">
        <v>230</v>
      </c>
      <c r="B54" s="415" t="s">
        <v>230</v>
      </c>
      <c r="C54" s="13">
        <v>80</v>
      </c>
      <c r="D54" s="14">
        <v>141.05000000000001</v>
      </c>
      <c r="E54" s="30">
        <f t="shared" si="2"/>
        <v>1.7631250000000001</v>
      </c>
      <c r="F54" s="13">
        <v>1</v>
      </c>
      <c r="G54" s="14"/>
      <c r="H54" s="14">
        <v>3</v>
      </c>
      <c r="I54" s="42" t="s">
        <v>1096</v>
      </c>
      <c r="J54" s="42" t="s">
        <v>698</v>
      </c>
      <c r="K54" s="46" t="s">
        <v>695</v>
      </c>
    </row>
    <row r="55" spans="1:11" ht="36.75" customHeight="1">
      <c r="A55" s="414" t="s">
        <v>231</v>
      </c>
      <c r="B55" s="415" t="s">
        <v>231</v>
      </c>
      <c r="C55" s="13"/>
      <c r="D55" s="14">
        <f t="shared" ref="D55:D63" si="3">IF(OR(F55="",F55=0),"",(G55/F55))</f>
        <v>27.3</v>
      </c>
      <c r="E55" s="30" t="str">
        <f t="shared" ref="E55:E63" si="4">IF(OR(C55="-",C55=""),"-",(D55/C55))</f>
        <v>-</v>
      </c>
      <c r="F55" s="13">
        <v>1</v>
      </c>
      <c r="G55" s="14">
        <v>27.3</v>
      </c>
      <c r="H55" s="14">
        <v>3</v>
      </c>
      <c r="I55" s="42"/>
      <c r="J55" s="42" t="s">
        <v>699</v>
      </c>
      <c r="K55" s="46" t="s">
        <v>687</v>
      </c>
    </row>
    <row r="56" spans="1:11" ht="18" customHeight="1">
      <c r="A56" s="414" t="s">
        <v>232</v>
      </c>
      <c r="B56" s="415" t="s">
        <v>232</v>
      </c>
      <c r="C56" s="13">
        <v>30</v>
      </c>
      <c r="D56" s="14">
        <f t="shared" si="3"/>
        <v>13.65</v>
      </c>
      <c r="E56" s="30">
        <f t="shared" si="4"/>
        <v>0.45500000000000002</v>
      </c>
      <c r="F56" s="13">
        <v>1</v>
      </c>
      <c r="G56" s="14">
        <v>13.65</v>
      </c>
      <c r="H56" s="14">
        <v>3</v>
      </c>
      <c r="I56" s="42"/>
      <c r="J56" s="42" t="s">
        <v>700</v>
      </c>
      <c r="K56" s="46" t="s">
        <v>675</v>
      </c>
    </row>
    <row r="57" spans="1:11" ht="18" customHeight="1">
      <c r="A57" s="414" t="s">
        <v>233</v>
      </c>
      <c r="B57" s="415" t="s">
        <v>233</v>
      </c>
      <c r="C57" s="13">
        <v>50</v>
      </c>
      <c r="D57" s="14">
        <f t="shared" si="3"/>
        <v>13.65</v>
      </c>
      <c r="E57" s="30">
        <f t="shared" si="4"/>
        <v>0.27300000000000002</v>
      </c>
      <c r="F57" s="13">
        <v>1</v>
      </c>
      <c r="G57" s="14">
        <v>13.65</v>
      </c>
      <c r="H57" s="14">
        <v>3</v>
      </c>
      <c r="I57" s="42"/>
      <c r="J57" s="42" t="s">
        <v>701</v>
      </c>
      <c r="K57" s="46" t="s">
        <v>675</v>
      </c>
    </row>
    <row r="58" spans="1:11" ht="18" customHeight="1">
      <c r="A58" s="414" t="s">
        <v>234</v>
      </c>
      <c r="B58" s="415" t="s">
        <v>234</v>
      </c>
      <c r="C58" s="13"/>
      <c r="D58" s="14">
        <f t="shared" si="3"/>
        <v>36.4</v>
      </c>
      <c r="E58" s="30" t="str">
        <f t="shared" si="4"/>
        <v>-</v>
      </c>
      <c r="F58" s="13">
        <v>1</v>
      </c>
      <c r="G58" s="14">
        <v>36.4</v>
      </c>
      <c r="H58" s="14">
        <v>3</v>
      </c>
      <c r="I58" s="42"/>
      <c r="J58" s="42" t="s">
        <v>702</v>
      </c>
      <c r="K58" s="46" t="s">
        <v>675</v>
      </c>
    </row>
    <row r="59" spans="1:11" ht="24.75" customHeight="1">
      <c r="A59" s="414" t="s">
        <v>235</v>
      </c>
      <c r="B59" s="415" t="s">
        <v>235</v>
      </c>
      <c r="C59" s="13">
        <v>30</v>
      </c>
      <c r="D59" s="14">
        <f t="shared" si="3"/>
        <v>100.10000000000001</v>
      </c>
      <c r="E59" s="30">
        <f t="shared" si="4"/>
        <v>3.3366666666666669</v>
      </c>
      <c r="F59" s="13">
        <v>1</v>
      </c>
      <c r="G59" s="14">
        <v>100.10000000000001</v>
      </c>
      <c r="H59" s="14">
        <v>3</v>
      </c>
      <c r="I59" s="42"/>
      <c r="J59" s="42" t="s">
        <v>703</v>
      </c>
      <c r="K59" s="46" t="s">
        <v>704</v>
      </c>
    </row>
    <row r="60" spans="1:11" ht="39">
      <c r="A60" s="414" t="s">
        <v>35</v>
      </c>
      <c r="B60" s="415" t="s">
        <v>35</v>
      </c>
      <c r="C60" s="13">
        <v>40</v>
      </c>
      <c r="D60" s="14">
        <v>163.80000000000001</v>
      </c>
      <c r="E60" s="30">
        <f t="shared" si="4"/>
        <v>4.0950000000000006</v>
      </c>
      <c r="F60" s="13">
        <v>1</v>
      </c>
      <c r="G60" s="14">
        <v>163.80000000000001</v>
      </c>
      <c r="H60" s="14">
        <v>3</v>
      </c>
      <c r="I60" s="42" t="s">
        <v>1097</v>
      </c>
      <c r="J60" s="42" t="s">
        <v>705</v>
      </c>
      <c r="K60" s="46" t="s">
        <v>706</v>
      </c>
    </row>
    <row r="61" spans="1:11" ht="39">
      <c r="A61" s="414" t="s">
        <v>236</v>
      </c>
      <c r="B61" s="415" t="s">
        <v>236</v>
      </c>
      <c r="C61" s="13"/>
      <c r="D61" s="14">
        <v>135</v>
      </c>
      <c r="E61" s="30" t="str">
        <f t="shared" si="4"/>
        <v>-</v>
      </c>
      <c r="F61" s="13">
        <v>0</v>
      </c>
      <c r="G61" s="14"/>
      <c r="H61" s="14">
        <v>4</v>
      </c>
      <c r="I61" s="42" t="s">
        <v>1098</v>
      </c>
      <c r="J61" s="42" t="s">
        <v>707</v>
      </c>
      <c r="K61" s="46" t="s">
        <v>708</v>
      </c>
    </row>
    <row r="62" spans="1:11" ht="39">
      <c r="A62" s="414" t="s">
        <v>237</v>
      </c>
      <c r="B62" s="415" t="s">
        <v>237</v>
      </c>
      <c r="C62" s="13"/>
      <c r="D62" s="14">
        <v>40.950000000000003</v>
      </c>
      <c r="E62" s="30" t="str">
        <f t="shared" si="4"/>
        <v>-</v>
      </c>
      <c r="F62" s="13">
        <v>1</v>
      </c>
      <c r="G62" s="14"/>
      <c r="H62" s="14">
        <v>3</v>
      </c>
      <c r="I62" s="42" t="s">
        <v>1165</v>
      </c>
      <c r="J62" s="42" t="s">
        <v>707</v>
      </c>
      <c r="K62" s="46" t="s">
        <v>708</v>
      </c>
    </row>
    <row r="63" spans="1:11" ht="18" customHeight="1">
      <c r="A63" s="414" t="s">
        <v>39</v>
      </c>
      <c r="B63" s="415" t="s">
        <v>39</v>
      </c>
      <c r="C63" s="13"/>
      <c r="D63" s="14" t="str">
        <f t="shared" si="3"/>
        <v/>
      </c>
      <c r="E63" s="30" t="str">
        <f t="shared" si="4"/>
        <v>-</v>
      </c>
      <c r="F63" s="13"/>
      <c r="G63" s="14">
        <v>0</v>
      </c>
      <c r="H63" s="14"/>
      <c r="I63" s="42"/>
      <c r="J63" s="42"/>
      <c r="K63" s="46"/>
    </row>
    <row r="64" spans="1:11" ht="18" customHeight="1">
      <c r="A64" s="431" t="s">
        <v>506</v>
      </c>
      <c r="B64" s="432"/>
      <c r="C64" s="70" t="s">
        <v>506</v>
      </c>
      <c r="D64" s="71">
        <f>SUM(D55:D63)+SUM(D8:D54)</f>
        <v>3419.6200000000003</v>
      </c>
      <c r="E64" s="72" t="s">
        <v>506</v>
      </c>
      <c r="F64" s="73">
        <f>SUM(F8:F63)</f>
        <v>51</v>
      </c>
      <c r="G64" s="71">
        <f>SUM(G8:G63)</f>
        <v>2645.3700000000008</v>
      </c>
      <c r="H64" s="72" t="s">
        <v>506</v>
      </c>
      <c r="I64" s="74" t="s">
        <v>1167</v>
      </c>
      <c r="J64" s="74"/>
      <c r="K64" s="75"/>
    </row>
    <row r="65" spans="1:11" ht="18" customHeight="1">
      <c r="A65" s="435"/>
      <c r="B65" s="435"/>
      <c r="C65" s="36"/>
      <c r="D65" s="76" t="str">
        <f t="shared" ref="D65:D90" si="5">IF(OR(F65="",F65=0),"",(G65/F65))</f>
        <v/>
      </c>
      <c r="E65" s="77"/>
      <c r="F65" s="36"/>
      <c r="G65" s="76"/>
      <c r="H65" s="76"/>
      <c r="I65" s="78"/>
      <c r="J65" s="78"/>
      <c r="K65" s="78"/>
    </row>
    <row r="66" spans="1:11" ht="9.9499999999999993" customHeight="1"/>
    <row r="67" spans="1:11" ht="18" customHeight="1">
      <c r="A67" s="418" t="s">
        <v>9</v>
      </c>
      <c r="B67" s="419"/>
      <c r="C67" s="10" t="s">
        <v>17</v>
      </c>
      <c r="D67" s="10" t="s">
        <v>12</v>
      </c>
      <c r="E67" s="10" t="s">
        <v>18</v>
      </c>
      <c r="F67" s="10" t="s">
        <v>10</v>
      </c>
      <c r="G67" s="10" t="s">
        <v>13</v>
      </c>
      <c r="H67" s="10" t="s">
        <v>14</v>
      </c>
      <c r="I67" s="49" t="s">
        <v>11</v>
      </c>
      <c r="J67" s="49" t="s">
        <v>539</v>
      </c>
      <c r="K67" s="50" t="s">
        <v>521</v>
      </c>
    </row>
    <row r="68" spans="1:11" ht="18" customHeight="1">
      <c r="A68" s="414" t="s">
        <v>90</v>
      </c>
      <c r="B68" s="415"/>
      <c r="C68" s="13"/>
      <c r="D68" s="14" t="str">
        <f t="shared" si="5"/>
        <v/>
      </c>
      <c r="E68" s="30"/>
      <c r="F68" s="13"/>
      <c r="G68" s="14"/>
      <c r="H68" s="14"/>
      <c r="I68" s="42"/>
      <c r="J68" s="42"/>
      <c r="K68" s="46"/>
    </row>
    <row r="69" spans="1:11" ht="36.75" customHeight="1">
      <c r="A69" s="414" t="s">
        <v>238</v>
      </c>
      <c r="B69" s="415" t="s">
        <v>238</v>
      </c>
      <c r="C69" s="13">
        <v>35</v>
      </c>
      <c r="D69" s="14">
        <v>127.4</v>
      </c>
      <c r="E69" s="30">
        <f t="shared" ref="E69:E83" si="6">IF(OR(C69="-",C69=""),"-",(D69/C69))</f>
        <v>3.64</v>
      </c>
      <c r="F69" s="13">
        <v>1</v>
      </c>
      <c r="G69" s="14"/>
      <c r="H69" s="14">
        <v>3</v>
      </c>
      <c r="I69" s="42" t="s">
        <v>1091</v>
      </c>
      <c r="J69" s="42" t="s">
        <v>1099</v>
      </c>
      <c r="K69" s="46" t="s">
        <v>709</v>
      </c>
    </row>
    <row r="70" spans="1:11" ht="39">
      <c r="A70" s="414" t="s">
        <v>239</v>
      </c>
      <c r="B70" s="415" t="s">
        <v>239</v>
      </c>
      <c r="C70" s="13"/>
      <c r="D70" s="14">
        <v>27.3</v>
      </c>
      <c r="E70" s="30" t="str">
        <f t="shared" si="6"/>
        <v>-</v>
      </c>
      <c r="F70" s="13">
        <v>0</v>
      </c>
      <c r="G70" s="14">
        <v>27.3</v>
      </c>
      <c r="H70" s="14">
        <v>3</v>
      </c>
      <c r="I70" s="116" t="s">
        <v>1164</v>
      </c>
      <c r="J70" s="42" t="s">
        <v>710</v>
      </c>
      <c r="K70" s="46" t="s">
        <v>711</v>
      </c>
    </row>
    <row r="71" spans="1:11" ht="39" customHeight="1">
      <c r="A71" s="414" t="s">
        <v>240</v>
      </c>
      <c r="B71" s="415" t="s">
        <v>240</v>
      </c>
      <c r="C71" s="13">
        <v>13</v>
      </c>
      <c r="D71" s="14">
        <v>45.5</v>
      </c>
      <c r="E71" s="30">
        <f t="shared" si="6"/>
        <v>3.5</v>
      </c>
      <c r="F71" s="13">
        <v>1</v>
      </c>
      <c r="G71" s="14"/>
      <c r="H71" s="14">
        <v>3</v>
      </c>
      <c r="I71" s="116" t="s">
        <v>1102</v>
      </c>
      <c r="J71" s="42" t="s">
        <v>712</v>
      </c>
      <c r="K71" s="46" t="s">
        <v>713</v>
      </c>
    </row>
    <row r="72" spans="1:11" ht="36" customHeight="1">
      <c r="A72" s="414" t="s">
        <v>241</v>
      </c>
      <c r="B72" s="415" t="s">
        <v>241</v>
      </c>
      <c r="C72" s="13">
        <v>13</v>
      </c>
      <c r="D72" s="14">
        <v>45.5</v>
      </c>
      <c r="E72" s="30">
        <f t="shared" si="6"/>
        <v>3.5</v>
      </c>
      <c r="F72" s="13">
        <v>1</v>
      </c>
      <c r="G72" s="14">
        <v>45.5</v>
      </c>
      <c r="H72" s="14">
        <v>3</v>
      </c>
      <c r="I72" s="116" t="s">
        <v>1164</v>
      </c>
      <c r="J72" s="42" t="s">
        <v>714</v>
      </c>
      <c r="K72" s="46" t="s">
        <v>715</v>
      </c>
    </row>
    <row r="73" spans="1:11" ht="38.25" customHeight="1">
      <c r="A73" s="414" t="s">
        <v>242</v>
      </c>
      <c r="B73" s="415" t="s">
        <v>242</v>
      </c>
      <c r="C73" s="13">
        <v>13</v>
      </c>
      <c r="D73" s="14">
        <v>63.7</v>
      </c>
      <c r="E73" s="30">
        <f t="shared" si="6"/>
        <v>4.9000000000000004</v>
      </c>
      <c r="F73" s="13">
        <v>1</v>
      </c>
      <c r="G73" s="14"/>
      <c r="H73" s="14">
        <v>3</v>
      </c>
      <c r="I73" s="116" t="s">
        <v>1103</v>
      </c>
      <c r="J73" s="42" t="s">
        <v>716</v>
      </c>
      <c r="K73" s="46" t="s">
        <v>715</v>
      </c>
    </row>
    <row r="74" spans="1:11" ht="38.25" customHeight="1">
      <c r="A74" s="414" t="s">
        <v>243</v>
      </c>
      <c r="B74" s="415" t="s">
        <v>243</v>
      </c>
      <c r="C74" s="13">
        <v>13</v>
      </c>
      <c r="D74" s="14">
        <v>54.6</v>
      </c>
      <c r="E74" s="30">
        <f t="shared" si="6"/>
        <v>4.2</v>
      </c>
      <c r="F74" s="13">
        <v>1</v>
      </c>
      <c r="G74" s="14">
        <v>54.6</v>
      </c>
      <c r="H74" s="14">
        <v>3</v>
      </c>
      <c r="I74" s="116" t="s">
        <v>1164</v>
      </c>
      <c r="J74" s="42" t="s">
        <v>717</v>
      </c>
      <c r="K74" s="46" t="s">
        <v>715</v>
      </c>
    </row>
    <row r="75" spans="1:11" ht="18" customHeight="1">
      <c r="A75" s="414" t="s">
        <v>244</v>
      </c>
      <c r="B75" s="415" t="s">
        <v>244</v>
      </c>
      <c r="C75" s="13"/>
      <c r="D75" s="14">
        <v>33.700000000000003</v>
      </c>
      <c r="E75" s="30" t="str">
        <f t="shared" si="6"/>
        <v>-</v>
      </c>
      <c r="F75" s="13">
        <v>0</v>
      </c>
      <c r="G75" s="14">
        <v>33.700000000000003</v>
      </c>
      <c r="H75" s="14">
        <v>3</v>
      </c>
      <c r="I75" s="116" t="s">
        <v>1082</v>
      </c>
      <c r="J75" s="42" t="s">
        <v>718</v>
      </c>
      <c r="K75" s="46" t="s">
        <v>687</v>
      </c>
    </row>
    <row r="76" spans="1:11" ht="62.25" customHeight="1">
      <c r="A76" s="414" t="s">
        <v>245</v>
      </c>
      <c r="B76" s="415" t="s">
        <v>245</v>
      </c>
      <c r="C76" s="13">
        <v>13</v>
      </c>
      <c r="D76" s="14">
        <v>45.5</v>
      </c>
      <c r="E76" s="30">
        <f t="shared" si="6"/>
        <v>3.5</v>
      </c>
      <c r="F76" s="13">
        <v>1</v>
      </c>
      <c r="G76" s="14">
        <v>45.5</v>
      </c>
      <c r="H76" s="14">
        <v>3</v>
      </c>
      <c r="I76" s="116" t="s">
        <v>1082</v>
      </c>
      <c r="J76" s="42" t="s">
        <v>719</v>
      </c>
      <c r="K76" s="46" t="s">
        <v>720</v>
      </c>
    </row>
    <row r="77" spans="1:11" ht="42.75" customHeight="1">
      <c r="A77" s="414" t="s">
        <v>246</v>
      </c>
      <c r="B77" s="415" t="s">
        <v>246</v>
      </c>
      <c r="C77" s="13">
        <v>13</v>
      </c>
      <c r="D77" s="14">
        <v>45.5</v>
      </c>
      <c r="E77" s="30">
        <f t="shared" si="6"/>
        <v>3.5</v>
      </c>
      <c r="F77" s="13">
        <v>1</v>
      </c>
      <c r="G77" s="14"/>
      <c r="H77" s="14">
        <v>3</v>
      </c>
      <c r="I77" s="116" t="s">
        <v>1101</v>
      </c>
      <c r="J77" s="42" t="s">
        <v>721</v>
      </c>
      <c r="K77" s="46" t="s">
        <v>722</v>
      </c>
    </row>
    <row r="78" spans="1:11" ht="59.25" customHeight="1">
      <c r="A78" s="414" t="s">
        <v>247</v>
      </c>
      <c r="B78" s="415" t="s">
        <v>247</v>
      </c>
      <c r="C78" s="13">
        <v>13</v>
      </c>
      <c r="D78" s="14">
        <v>45.5</v>
      </c>
      <c r="E78" s="30">
        <f t="shared" si="6"/>
        <v>3.5</v>
      </c>
      <c r="F78" s="13">
        <v>1</v>
      </c>
      <c r="G78" s="14"/>
      <c r="H78" s="14">
        <v>3</v>
      </c>
      <c r="I78" s="116" t="s">
        <v>1082</v>
      </c>
      <c r="J78" s="42" t="s">
        <v>723</v>
      </c>
      <c r="K78" s="46" t="s">
        <v>724</v>
      </c>
    </row>
    <row r="79" spans="1:11" ht="39" customHeight="1">
      <c r="A79" s="414" t="s">
        <v>248</v>
      </c>
      <c r="B79" s="415" t="s">
        <v>248</v>
      </c>
      <c r="C79" s="13">
        <v>10</v>
      </c>
      <c r="D79" s="14">
        <v>59.2</v>
      </c>
      <c r="E79" s="30">
        <f t="shared" si="6"/>
        <v>5.92</v>
      </c>
      <c r="F79" s="13">
        <v>1</v>
      </c>
      <c r="G79" s="14"/>
      <c r="H79" s="14">
        <v>3</v>
      </c>
      <c r="I79" s="116" t="s">
        <v>1104</v>
      </c>
      <c r="J79" s="42" t="s">
        <v>725</v>
      </c>
      <c r="K79" s="46" t="s">
        <v>726</v>
      </c>
    </row>
    <row r="80" spans="1:11" ht="33" customHeight="1">
      <c r="A80" s="414" t="s">
        <v>249</v>
      </c>
      <c r="B80" s="415" t="s">
        <v>249</v>
      </c>
      <c r="C80" s="13"/>
      <c r="D80" s="14">
        <v>13.7</v>
      </c>
      <c r="E80" s="30" t="str">
        <f t="shared" si="6"/>
        <v>-</v>
      </c>
      <c r="F80" s="13">
        <v>1</v>
      </c>
      <c r="G80" s="14">
        <v>13.7</v>
      </c>
      <c r="H80" s="14">
        <v>3</v>
      </c>
      <c r="I80" s="116" t="s">
        <v>1164</v>
      </c>
      <c r="J80" s="42" t="s">
        <v>703</v>
      </c>
      <c r="K80" s="46" t="s">
        <v>727</v>
      </c>
    </row>
    <row r="81" spans="1:11" ht="18" customHeight="1">
      <c r="A81" s="414" t="s">
        <v>250</v>
      </c>
      <c r="B81" s="415" t="s">
        <v>250</v>
      </c>
      <c r="C81" s="13"/>
      <c r="D81" s="14">
        <v>27.3</v>
      </c>
      <c r="E81" s="30" t="str">
        <f t="shared" si="6"/>
        <v>-</v>
      </c>
      <c r="F81" s="13">
        <v>1</v>
      </c>
      <c r="G81" s="14">
        <v>27.3</v>
      </c>
      <c r="H81" s="14">
        <v>3</v>
      </c>
      <c r="I81" s="116" t="s">
        <v>1082</v>
      </c>
      <c r="J81" s="42" t="s">
        <v>703</v>
      </c>
      <c r="K81" s="46" t="s">
        <v>727</v>
      </c>
    </row>
    <row r="82" spans="1:11" ht="29.25">
      <c r="A82" s="414" t="s">
        <v>251</v>
      </c>
      <c r="B82" s="415" t="s">
        <v>251</v>
      </c>
      <c r="C82" s="13">
        <v>10</v>
      </c>
      <c r="D82" s="14">
        <v>45.5</v>
      </c>
      <c r="E82" s="30">
        <f t="shared" si="6"/>
        <v>4.55</v>
      </c>
      <c r="F82" s="13">
        <v>1</v>
      </c>
      <c r="G82" s="14"/>
      <c r="H82" s="14">
        <v>3</v>
      </c>
      <c r="I82" s="116" t="s">
        <v>1101</v>
      </c>
      <c r="J82" s="42" t="s">
        <v>728</v>
      </c>
      <c r="K82" s="46" t="s">
        <v>729</v>
      </c>
    </row>
    <row r="83" spans="1:11" ht="35.25" customHeight="1">
      <c r="A83" s="414" t="s">
        <v>252</v>
      </c>
      <c r="B83" s="415" t="s">
        <v>252</v>
      </c>
      <c r="C83" s="13"/>
      <c r="D83" s="14">
        <v>42.8</v>
      </c>
      <c r="E83" s="30" t="str">
        <f t="shared" si="6"/>
        <v>-</v>
      </c>
      <c r="F83" s="13">
        <v>0</v>
      </c>
      <c r="G83" s="14">
        <v>42.8</v>
      </c>
      <c r="H83" s="14">
        <v>3</v>
      </c>
      <c r="I83" s="116" t="s">
        <v>1164</v>
      </c>
      <c r="J83" s="42" t="s">
        <v>730</v>
      </c>
      <c r="K83" s="46" t="s">
        <v>731</v>
      </c>
    </row>
    <row r="84" spans="1:11" ht="42.75" customHeight="1">
      <c r="A84" s="414" t="s">
        <v>253</v>
      </c>
      <c r="B84" s="415" t="s">
        <v>253</v>
      </c>
      <c r="C84" s="13">
        <v>35</v>
      </c>
      <c r="D84" s="14">
        <v>91</v>
      </c>
      <c r="E84" s="30">
        <f>IF(OR(C84="-",C84="",D84=""),"-",(D84/C84))</f>
        <v>2.6</v>
      </c>
      <c r="F84" s="13">
        <v>0</v>
      </c>
      <c r="G84" s="14"/>
      <c r="H84" s="14">
        <v>3</v>
      </c>
      <c r="I84" s="116" t="s">
        <v>1101</v>
      </c>
      <c r="J84" s="42" t="s">
        <v>732</v>
      </c>
      <c r="K84" s="46" t="s">
        <v>733</v>
      </c>
    </row>
    <row r="85" spans="1:11" ht="29.25">
      <c r="A85" s="414" t="s">
        <v>254</v>
      </c>
      <c r="B85" s="415" t="s">
        <v>254</v>
      </c>
      <c r="C85" s="13">
        <v>35</v>
      </c>
      <c r="D85" s="14">
        <v>13.7</v>
      </c>
      <c r="E85" s="30">
        <f>IF(OR(C85="-",C85="",D85=""),"-",(D85/C85))</f>
        <v>0.3914285714285714</v>
      </c>
      <c r="F85" s="13">
        <v>0</v>
      </c>
      <c r="G85" s="14"/>
      <c r="H85" s="14">
        <v>3</v>
      </c>
      <c r="I85" s="116" t="s">
        <v>1082</v>
      </c>
      <c r="J85" s="42" t="s">
        <v>732</v>
      </c>
      <c r="K85" s="46" t="s">
        <v>734</v>
      </c>
    </row>
    <row r="86" spans="1:11" ht="29.25">
      <c r="A86" s="414" t="s">
        <v>255</v>
      </c>
      <c r="B86" s="415" t="s">
        <v>255</v>
      </c>
      <c r="C86" s="13">
        <v>7</v>
      </c>
      <c r="D86" s="14">
        <v>54.6</v>
      </c>
      <c r="E86" s="30">
        <f>IF(OR(C86="-",C86=""),"-",(D86/C86))</f>
        <v>7.8</v>
      </c>
      <c r="F86" s="13">
        <v>1</v>
      </c>
      <c r="G86" s="14">
        <v>54.6</v>
      </c>
      <c r="H86" s="14">
        <v>3</v>
      </c>
      <c r="I86" s="116" t="s">
        <v>1164</v>
      </c>
      <c r="J86" s="42" t="s">
        <v>735</v>
      </c>
      <c r="K86" s="46" t="s">
        <v>736</v>
      </c>
    </row>
    <row r="87" spans="1:11" ht="39" customHeight="1">
      <c r="A87" s="414" t="s">
        <v>256</v>
      </c>
      <c r="B87" s="415" t="s">
        <v>256</v>
      </c>
      <c r="C87" s="13"/>
      <c r="D87" s="14">
        <v>13.7</v>
      </c>
      <c r="E87" s="30" t="str">
        <f>IF(OR(C87="-",C87=""),"-",(D87/C87))</f>
        <v>-</v>
      </c>
      <c r="F87" s="13">
        <v>1</v>
      </c>
      <c r="G87" s="14"/>
      <c r="H87" s="14">
        <v>3</v>
      </c>
      <c r="I87" s="116" t="s">
        <v>1104</v>
      </c>
      <c r="J87" s="42" t="s">
        <v>737</v>
      </c>
      <c r="K87" s="46" t="s">
        <v>738</v>
      </c>
    </row>
    <row r="88" spans="1:11" ht="18" customHeight="1">
      <c r="A88" s="427" t="s">
        <v>506</v>
      </c>
      <c r="B88" s="428"/>
      <c r="C88" s="17" t="s">
        <v>506</v>
      </c>
      <c r="D88" s="18">
        <f>SUM(D69:D87)</f>
        <v>895.70000000000016</v>
      </c>
      <c r="E88" s="19" t="s">
        <v>506</v>
      </c>
      <c r="F88" s="20">
        <f>SUM(F69:F87)</f>
        <v>14</v>
      </c>
      <c r="G88" s="18">
        <f>SUM(G69:G87)</f>
        <v>345.00000000000006</v>
      </c>
      <c r="H88" s="19" t="s">
        <v>506</v>
      </c>
      <c r="I88" s="40"/>
      <c r="J88" s="40"/>
      <c r="K88" s="47"/>
    </row>
    <row r="89" spans="1:11" ht="18" customHeight="1">
      <c r="A89" s="414"/>
      <c r="B89" s="415"/>
      <c r="C89" s="13"/>
      <c r="D89" s="14" t="str">
        <f t="shared" si="5"/>
        <v/>
      </c>
      <c r="E89" s="30"/>
      <c r="F89" s="13"/>
      <c r="G89" s="14"/>
      <c r="H89" s="14"/>
      <c r="I89" s="42"/>
      <c r="J89" s="42"/>
      <c r="K89" s="46"/>
    </row>
    <row r="90" spans="1:11" ht="18" customHeight="1">
      <c r="A90" s="414" t="s">
        <v>259</v>
      </c>
      <c r="B90" s="415"/>
      <c r="C90" s="13"/>
      <c r="D90" s="14" t="str">
        <f t="shared" si="5"/>
        <v/>
      </c>
      <c r="E90" s="30"/>
      <c r="F90" s="13"/>
      <c r="G90" s="14"/>
      <c r="H90" s="14"/>
      <c r="I90" s="42"/>
      <c r="J90" s="42"/>
      <c r="K90" s="46"/>
    </row>
    <row r="91" spans="1:11" ht="29.25">
      <c r="A91" s="414" t="s">
        <v>257</v>
      </c>
      <c r="B91" s="415" t="s">
        <v>257</v>
      </c>
      <c r="C91" s="13">
        <v>5</v>
      </c>
      <c r="D91" s="14">
        <f>IF(OR(F91="",F91=0),"",(G91/F91))</f>
        <v>91</v>
      </c>
      <c r="E91" s="30">
        <f>IF(OR(C91="-",C91=""),"-",(D91/C91))</f>
        <v>18.2</v>
      </c>
      <c r="F91" s="13">
        <v>1</v>
      </c>
      <c r="G91" s="14">
        <v>91</v>
      </c>
      <c r="H91" s="14">
        <v>3</v>
      </c>
      <c r="I91" s="42"/>
      <c r="J91" s="42" t="s">
        <v>739</v>
      </c>
      <c r="K91" s="46" t="s">
        <v>671</v>
      </c>
    </row>
    <row r="92" spans="1:11" ht="42" customHeight="1">
      <c r="A92" s="414" t="s">
        <v>258</v>
      </c>
      <c r="B92" s="415" t="s">
        <v>258</v>
      </c>
      <c r="C92" s="13">
        <v>20</v>
      </c>
      <c r="D92" s="14">
        <v>91</v>
      </c>
      <c r="E92" s="30">
        <f>IF(OR(C92="-",C92=""),"-",(D92/C92))</f>
        <v>4.55</v>
      </c>
      <c r="F92" s="13">
        <v>1</v>
      </c>
      <c r="G92" s="14">
        <v>91</v>
      </c>
      <c r="H92" s="14"/>
      <c r="I92" s="116" t="s">
        <v>1164</v>
      </c>
      <c r="J92" s="42" t="s">
        <v>740</v>
      </c>
      <c r="K92" s="46"/>
    </row>
    <row r="93" spans="1:11" ht="18" customHeight="1">
      <c r="A93" s="408" t="s">
        <v>506</v>
      </c>
      <c r="B93" s="409"/>
      <c r="C93" s="21" t="s">
        <v>506</v>
      </c>
      <c r="D93" s="22">
        <f>SUM(D91:D92)</f>
        <v>182</v>
      </c>
      <c r="E93" s="23" t="s">
        <v>506</v>
      </c>
      <c r="F93" s="24">
        <f>SUM(F91:F92)</f>
        <v>2</v>
      </c>
      <c r="G93" s="22">
        <f>SUM(G91:G92)</f>
        <v>182</v>
      </c>
      <c r="H93" s="23" t="s">
        <v>506</v>
      </c>
      <c r="I93" s="43"/>
      <c r="J93" s="43"/>
      <c r="K93" s="48"/>
    </row>
  </sheetData>
  <mergeCells count="85">
    <mergeCell ref="D33:D37"/>
    <mergeCell ref="A55:B55"/>
    <mergeCell ref="A56:B56"/>
    <mergeCell ref="A57:B57"/>
    <mergeCell ref="A58:B58"/>
    <mergeCell ref="A52:B52"/>
    <mergeCell ref="A53:B53"/>
    <mergeCell ref="A54:B54"/>
    <mergeCell ref="A39:B39"/>
    <mergeCell ref="A46:B46"/>
    <mergeCell ref="A47:B47"/>
    <mergeCell ref="A48:B48"/>
    <mergeCell ref="A49:B49"/>
    <mergeCell ref="A50:B50"/>
    <mergeCell ref="A51:B51"/>
    <mergeCell ref="A45:B45"/>
    <mergeCell ref="A91:B91"/>
    <mergeCell ref="A92:B92"/>
    <mergeCell ref="A93:B93"/>
    <mergeCell ref="A85:B85"/>
    <mergeCell ref="A86:B86"/>
    <mergeCell ref="A87:B87"/>
    <mergeCell ref="A88:B88"/>
    <mergeCell ref="A89:B89"/>
    <mergeCell ref="A90:B90"/>
    <mergeCell ref="A84:B84"/>
    <mergeCell ref="A73:B73"/>
    <mergeCell ref="A74:B74"/>
    <mergeCell ref="A75:B75"/>
    <mergeCell ref="A76:B76"/>
    <mergeCell ref="A77:B77"/>
    <mergeCell ref="A78:B78"/>
    <mergeCell ref="A79:B79"/>
    <mergeCell ref="A80:B80"/>
    <mergeCell ref="A81:B81"/>
    <mergeCell ref="A82:B82"/>
    <mergeCell ref="A83:B83"/>
    <mergeCell ref="A29:B29"/>
    <mergeCell ref="A30:B30"/>
    <mergeCell ref="A31:B31"/>
    <mergeCell ref="A72:B72"/>
    <mergeCell ref="A59:B59"/>
    <mergeCell ref="A60:B60"/>
    <mergeCell ref="A61:B61"/>
    <mergeCell ref="A62:B62"/>
    <mergeCell ref="A63:B63"/>
    <mergeCell ref="A64:B64"/>
    <mergeCell ref="A65:B65"/>
    <mergeCell ref="A68:B68"/>
    <mergeCell ref="A69:B69"/>
    <mergeCell ref="A70:B70"/>
    <mergeCell ref="A71:B71"/>
    <mergeCell ref="A67:B67"/>
    <mergeCell ref="A40:B40"/>
    <mergeCell ref="A41:B41"/>
    <mergeCell ref="A42:B42"/>
    <mergeCell ref="A43:B43"/>
    <mergeCell ref="A44:B44"/>
    <mergeCell ref="A33:A37"/>
    <mergeCell ref="B33:C37"/>
    <mergeCell ref="A26:B26"/>
    <mergeCell ref="A15:B15"/>
    <mergeCell ref="A16:B16"/>
    <mergeCell ref="A17:B17"/>
    <mergeCell ref="A18:B18"/>
    <mergeCell ref="A19:B19"/>
    <mergeCell ref="A20:B20"/>
    <mergeCell ref="A21:B21"/>
    <mergeCell ref="A22:B22"/>
    <mergeCell ref="A23:B23"/>
    <mergeCell ref="A24:B24"/>
    <mergeCell ref="A25:B25"/>
    <mergeCell ref="A27:B27"/>
    <mergeCell ref="A28:B28"/>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view="pageLayout" topLeftCell="A16" zoomScale="30" zoomScaleNormal="50" zoomScaleSheetLayoutView="70" zoomScalePageLayoutView="30" workbookViewId="0">
      <selection activeCell="AB41" sqref="AB41"/>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260</v>
      </c>
      <c r="C1" s="421"/>
      <c r="D1" s="426" t="s">
        <v>16</v>
      </c>
      <c r="E1" s="1" t="s">
        <v>1</v>
      </c>
      <c r="F1" s="1">
        <v>25</v>
      </c>
      <c r="G1" s="1" t="s">
        <v>6</v>
      </c>
      <c r="H1" s="1">
        <v>5</v>
      </c>
      <c r="I1" s="36"/>
      <c r="J1" s="36"/>
      <c r="K1" s="3"/>
    </row>
    <row r="2" spans="1:11" ht="9.9499999999999993" customHeight="1">
      <c r="A2" s="411"/>
      <c r="B2" s="422"/>
      <c r="C2" s="423"/>
      <c r="D2" s="412"/>
      <c r="E2" s="97" t="s">
        <v>1051</v>
      </c>
      <c r="F2" s="97">
        <v>10</v>
      </c>
      <c r="G2" s="97" t="s">
        <v>1052</v>
      </c>
      <c r="H2" s="97">
        <v>9</v>
      </c>
      <c r="I2" s="37"/>
      <c r="J2" s="37"/>
      <c r="K2" s="7"/>
    </row>
    <row r="3" spans="1:11" ht="9.9499999999999993" customHeight="1">
      <c r="A3" s="412"/>
      <c r="B3" s="422"/>
      <c r="C3" s="423"/>
      <c r="D3" s="412"/>
      <c r="E3" s="5" t="s">
        <v>3</v>
      </c>
      <c r="F3" s="5">
        <v>2</v>
      </c>
      <c r="G3" s="5" t="s">
        <v>8</v>
      </c>
      <c r="H3" s="5"/>
      <c r="I3" s="37"/>
      <c r="J3" s="37"/>
      <c r="K3" s="7"/>
    </row>
    <row r="4" spans="1:11" ht="9.9499999999999993" customHeight="1">
      <c r="A4" s="412"/>
      <c r="B4" s="422"/>
      <c r="C4" s="423"/>
      <c r="D4" s="412"/>
      <c r="E4" s="5" t="s">
        <v>4</v>
      </c>
      <c r="F4" s="5">
        <v>1</v>
      </c>
      <c r="G4" s="5"/>
      <c r="H4" s="5"/>
      <c r="I4" s="37"/>
      <c r="J4" s="37"/>
      <c r="K4" s="7"/>
    </row>
    <row r="5" spans="1:11" ht="9.9499999999999993" customHeight="1">
      <c r="A5" s="413"/>
      <c r="B5" s="424"/>
      <c r="C5" s="425"/>
      <c r="D5" s="413"/>
      <c r="E5" s="8" t="s">
        <v>5</v>
      </c>
      <c r="F5" s="8">
        <f>SUM(F1:F4)</f>
        <v>38</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29.25">
      <c r="A8" s="416" t="s">
        <v>261</v>
      </c>
      <c r="B8" s="417" t="s">
        <v>261</v>
      </c>
      <c r="C8" s="11">
        <v>20</v>
      </c>
      <c r="D8" s="12">
        <f t="shared" ref="D8:D31" si="0">IF(OR(F8="",F8=0),"",(G8/F8))</f>
        <v>182</v>
      </c>
      <c r="E8" s="29">
        <f t="shared" ref="E8:E31" si="1">IF(OR(C8="-",C8=""),"-",(D8/C8))</f>
        <v>9.1</v>
      </c>
      <c r="F8" s="11">
        <v>1</v>
      </c>
      <c r="G8" s="12">
        <v>182</v>
      </c>
      <c r="H8" s="12">
        <v>3</v>
      </c>
      <c r="I8" s="39"/>
      <c r="J8" s="39" t="s">
        <v>741</v>
      </c>
      <c r="K8" s="45" t="s">
        <v>742</v>
      </c>
    </row>
    <row r="9" spans="1:11" ht="29.25">
      <c r="A9" s="414" t="s">
        <v>262</v>
      </c>
      <c r="B9" s="415" t="s">
        <v>262</v>
      </c>
      <c r="C9" s="13">
        <v>12</v>
      </c>
      <c r="D9" s="14">
        <f t="shared" si="0"/>
        <v>163.80000000000001</v>
      </c>
      <c r="E9" s="30">
        <f t="shared" si="1"/>
        <v>13.65</v>
      </c>
      <c r="F9" s="13">
        <v>1</v>
      </c>
      <c r="G9" s="14">
        <v>163.80000000000001</v>
      </c>
      <c r="H9" s="14">
        <v>3</v>
      </c>
      <c r="I9" s="42"/>
      <c r="J9" s="42" t="s">
        <v>743</v>
      </c>
      <c r="K9" s="46" t="s">
        <v>742</v>
      </c>
    </row>
    <row r="10" spans="1:11" ht="29.25">
      <c r="A10" s="414" t="s">
        <v>1180</v>
      </c>
      <c r="B10" s="415" t="s">
        <v>263</v>
      </c>
      <c r="C10" s="13">
        <v>40</v>
      </c>
      <c r="D10" s="14">
        <f t="shared" si="0"/>
        <v>109.2</v>
      </c>
      <c r="E10" s="30">
        <f t="shared" si="1"/>
        <v>2.73</v>
      </c>
      <c r="F10" s="13">
        <v>1</v>
      </c>
      <c r="G10" s="14">
        <v>109.2</v>
      </c>
      <c r="H10" s="14">
        <v>3</v>
      </c>
      <c r="I10" s="42"/>
      <c r="J10" s="42" t="s">
        <v>744</v>
      </c>
      <c r="K10" s="46" t="s">
        <v>745</v>
      </c>
    </row>
    <row r="11" spans="1:11" ht="48.75">
      <c r="A11" s="414" t="s">
        <v>264</v>
      </c>
      <c r="B11" s="415" t="s">
        <v>264</v>
      </c>
      <c r="C11" s="13">
        <v>6</v>
      </c>
      <c r="D11" s="14">
        <f t="shared" si="0"/>
        <v>91</v>
      </c>
      <c r="E11" s="30">
        <f t="shared" si="1"/>
        <v>15.166666666666666</v>
      </c>
      <c r="F11" s="13">
        <v>1</v>
      </c>
      <c r="G11" s="14">
        <v>91</v>
      </c>
      <c r="H11" s="14">
        <v>3</v>
      </c>
      <c r="I11" s="42"/>
      <c r="J11" s="42" t="s">
        <v>746</v>
      </c>
      <c r="K11" s="46" t="s">
        <v>747</v>
      </c>
    </row>
    <row r="12" spans="1:11" ht="29.25">
      <c r="A12" s="414" t="s">
        <v>265</v>
      </c>
      <c r="B12" s="415" t="s">
        <v>265</v>
      </c>
      <c r="C12" s="13">
        <v>6</v>
      </c>
      <c r="D12" s="14">
        <f t="shared" si="0"/>
        <v>36.4</v>
      </c>
      <c r="E12" s="30">
        <f t="shared" si="1"/>
        <v>6.0666666666666664</v>
      </c>
      <c r="F12" s="13">
        <v>1</v>
      </c>
      <c r="G12" s="14">
        <v>36.4</v>
      </c>
      <c r="H12" s="14">
        <v>3</v>
      </c>
      <c r="I12" s="42"/>
      <c r="J12" s="42" t="s">
        <v>748</v>
      </c>
      <c r="K12" s="46" t="s">
        <v>749</v>
      </c>
    </row>
    <row r="13" spans="1:11" ht="48.75">
      <c r="A13" s="414" t="s">
        <v>266</v>
      </c>
      <c r="B13" s="415" t="s">
        <v>266</v>
      </c>
      <c r="C13" s="13">
        <v>15</v>
      </c>
      <c r="D13" s="14">
        <f t="shared" si="0"/>
        <v>63.7</v>
      </c>
      <c r="E13" s="30">
        <f t="shared" si="1"/>
        <v>4.246666666666667</v>
      </c>
      <c r="F13" s="13">
        <v>1</v>
      </c>
      <c r="G13" s="14">
        <v>63.7</v>
      </c>
      <c r="H13" s="14">
        <v>3</v>
      </c>
      <c r="I13" s="42"/>
      <c r="J13" s="42" t="s">
        <v>750</v>
      </c>
      <c r="K13" s="46" t="s">
        <v>751</v>
      </c>
    </row>
    <row r="14" spans="1:11" ht="38.25" customHeight="1">
      <c r="A14" s="414" t="s">
        <v>267</v>
      </c>
      <c r="B14" s="415" t="s">
        <v>267</v>
      </c>
      <c r="C14" s="13"/>
      <c r="D14" s="14">
        <f t="shared" si="0"/>
        <v>63.7</v>
      </c>
      <c r="E14" s="30" t="str">
        <f>IF(OR(C14="-",C14="",D14=""),"-",(D14/C14))</f>
        <v>-</v>
      </c>
      <c r="F14" s="13">
        <v>1</v>
      </c>
      <c r="G14" s="14">
        <v>63.7</v>
      </c>
      <c r="H14" s="14">
        <v>3</v>
      </c>
      <c r="I14" s="42"/>
      <c r="J14" s="42" t="s">
        <v>752</v>
      </c>
      <c r="K14" s="46" t="s">
        <v>753</v>
      </c>
    </row>
    <row r="15" spans="1:11" ht="40.5" customHeight="1">
      <c r="A15" s="414" t="s">
        <v>268</v>
      </c>
      <c r="B15" s="415" t="s">
        <v>268</v>
      </c>
      <c r="C15" s="13"/>
      <c r="D15" s="14">
        <f t="shared" si="0"/>
        <v>45.5</v>
      </c>
      <c r="E15" s="30" t="str">
        <f t="shared" si="1"/>
        <v>-</v>
      </c>
      <c r="F15" s="13">
        <v>1</v>
      </c>
      <c r="G15" s="14">
        <v>45.5</v>
      </c>
      <c r="H15" s="14">
        <v>3</v>
      </c>
      <c r="I15" s="42"/>
      <c r="J15" s="42" t="s">
        <v>752</v>
      </c>
      <c r="K15" s="46" t="s">
        <v>753</v>
      </c>
    </row>
    <row r="16" spans="1:11" ht="18" customHeight="1">
      <c r="A16" s="414" t="s">
        <v>269</v>
      </c>
      <c r="B16" s="415" t="s">
        <v>269</v>
      </c>
      <c r="C16" s="13">
        <v>30</v>
      </c>
      <c r="D16" s="14">
        <f t="shared" si="0"/>
        <v>27.3</v>
      </c>
      <c r="E16" s="30">
        <f t="shared" si="1"/>
        <v>0.91</v>
      </c>
      <c r="F16" s="13">
        <v>1</v>
      </c>
      <c r="G16" s="14">
        <v>27.3</v>
      </c>
      <c r="H16" s="14">
        <v>3</v>
      </c>
      <c r="I16" s="42"/>
      <c r="J16" s="42" t="s">
        <v>754</v>
      </c>
      <c r="K16" s="46" t="s">
        <v>755</v>
      </c>
    </row>
    <row r="17" spans="1:11" ht="19.5">
      <c r="A17" s="414" t="s">
        <v>270</v>
      </c>
      <c r="B17" s="415" t="s">
        <v>270</v>
      </c>
      <c r="C17" s="13">
        <v>3</v>
      </c>
      <c r="D17" s="14">
        <f t="shared" si="0"/>
        <v>18.2</v>
      </c>
      <c r="E17" s="30">
        <f t="shared" si="1"/>
        <v>6.0666666666666664</v>
      </c>
      <c r="F17" s="13">
        <v>1</v>
      </c>
      <c r="G17" s="14">
        <v>18.2</v>
      </c>
      <c r="H17" s="14">
        <v>3</v>
      </c>
      <c r="I17" s="42"/>
      <c r="J17" s="42" t="s">
        <v>756</v>
      </c>
      <c r="K17" s="46" t="s">
        <v>757</v>
      </c>
    </row>
    <row r="18" spans="1:11" ht="18" customHeight="1">
      <c r="A18" s="414" t="s">
        <v>271</v>
      </c>
      <c r="B18" s="415" t="s">
        <v>271</v>
      </c>
      <c r="C18" s="13"/>
      <c r="D18" s="14">
        <f t="shared" si="0"/>
        <v>163.80000000000001</v>
      </c>
      <c r="E18" s="30" t="str">
        <f t="shared" si="1"/>
        <v>-</v>
      </c>
      <c r="F18" s="13">
        <v>1</v>
      </c>
      <c r="G18" s="14">
        <v>163.80000000000001</v>
      </c>
      <c r="H18" s="14">
        <v>4</v>
      </c>
      <c r="I18" s="42"/>
      <c r="J18" s="42" t="s">
        <v>754</v>
      </c>
      <c r="K18" s="46" t="s">
        <v>758</v>
      </c>
    </row>
    <row r="19" spans="1:11" ht="19.5">
      <c r="A19" s="414" t="s">
        <v>272</v>
      </c>
      <c r="B19" s="415" t="s">
        <v>272</v>
      </c>
      <c r="C19" s="13"/>
      <c r="D19" s="14">
        <f t="shared" si="0"/>
        <v>36.4</v>
      </c>
      <c r="E19" s="30" t="str">
        <f t="shared" si="1"/>
        <v>-</v>
      </c>
      <c r="F19" s="13">
        <v>1</v>
      </c>
      <c r="G19" s="14">
        <v>36.4</v>
      </c>
      <c r="H19" s="14">
        <v>3</v>
      </c>
      <c r="I19" s="42"/>
      <c r="J19" s="42" t="s">
        <v>759</v>
      </c>
      <c r="K19" s="46" t="s">
        <v>760</v>
      </c>
    </row>
    <row r="20" spans="1:11" ht="29.25">
      <c r="A20" s="414" t="s">
        <v>273</v>
      </c>
      <c r="B20" s="415" t="s">
        <v>273</v>
      </c>
      <c r="C20" s="13"/>
      <c r="D20" s="14">
        <f t="shared" si="0"/>
        <v>54.6</v>
      </c>
      <c r="E20" s="30" t="str">
        <f t="shared" si="1"/>
        <v>-</v>
      </c>
      <c r="F20" s="13">
        <v>1</v>
      </c>
      <c r="G20" s="14">
        <v>54.6</v>
      </c>
      <c r="H20" s="14">
        <v>3</v>
      </c>
      <c r="I20" s="42"/>
      <c r="J20" s="42" t="s">
        <v>761</v>
      </c>
      <c r="K20" s="46" t="s">
        <v>762</v>
      </c>
    </row>
    <row r="21" spans="1:11" ht="19.5">
      <c r="A21" s="414" t="s">
        <v>71</v>
      </c>
      <c r="B21" s="415" t="s">
        <v>71</v>
      </c>
      <c r="C21" s="13">
        <v>1</v>
      </c>
      <c r="D21" s="14">
        <f t="shared" si="0"/>
        <v>40.950000000000003</v>
      </c>
      <c r="E21" s="30">
        <f t="shared" si="1"/>
        <v>40.950000000000003</v>
      </c>
      <c r="F21" s="13">
        <v>5</v>
      </c>
      <c r="G21" s="14">
        <v>204.75</v>
      </c>
      <c r="H21" s="14">
        <v>3</v>
      </c>
      <c r="I21" s="42"/>
      <c r="J21" s="42"/>
      <c r="K21" s="46" t="s">
        <v>763</v>
      </c>
    </row>
    <row r="22" spans="1:11" ht="18" customHeight="1">
      <c r="A22" s="414" t="s">
        <v>33</v>
      </c>
      <c r="B22" s="415" t="s">
        <v>33</v>
      </c>
      <c r="C22" s="13">
        <v>5</v>
      </c>
      <c r="D22" s="14">
        <f t="shared" si="0"/>
        <v>36.4</v>
      </c>
      <c r="E22" s="30">
        <f t="shared" si="1"/>
        <v>7.2799999999999994</v>
      </c>
      <c r="F22" s="13">
        <v>1</v>
      </c>
      <c r="G22" s="14">
        <v>36.4</v>
      </c>
      <c r="H22" s="14">
        <v>3</v>
      </c>
      <c r="I22" s="42"/>
      <c r="J22" s="42" t="s">
        <v>764</v>
      </c>
      <c r="K22" s="46" t="s">
        <v>765</v>
      </c>
    </row>
    <row r="23" spans="1:11" ht="19.5">
      <c r="A23" s="414" t="s">
        <v>274</v>
      </c>
      <c r="B23" s="415" t="s">
        <v>274</v>
      </c>
      <c r="C23" s="13"/>
      <c r="D23" s="14">
        <f t="shared" si="0"/>
        <v>72.8</v>
      </c>
      <c r="E23" s="30" t="str">
        <f t="shared" si="1"/>
        <v>-</v>
      </c>
      <c r="F23" s="13">
        <v>1</v>
      </c>
      <c r="G23" s="14">
        <v>72.8</v>
      </c>
      <c r="H23" s="14">
        <v>3</v>
      </c>
      <c r="I23" s="42"/>
      <c r="J23" s="42" t="s">
        <v>766</v>
      </c>
      <c r="K23" s="46"/>
    </row>
    <row r="24" spans="1:11" ht="18" customHeight="1">
      <c r="A24" s="414" t="s">
        <v>275</v>
      </c>
      <c r="B24" s="415" t="s">
        <v>275</v>
      </c>
      <c r="C24" s="13"/>
      <c r="D24" s="14">
        <f t="shared" si="0"/>
        <v>14.56</v>
      </c>
      <c r="E24" s="30" t="str">
        <f t="shared" si="1"/>
        <v>-</v>
      </c>
      <c r="F24" s="13">
        <v>1</v>
      </c>
      <c r="G24" s="14">
        <v>14.56</v>
      </c>
      <c r="H24" s="14"/>
      <c r="I24" s="42"/>
      <c r="J24" s="42" t="s">
        <v>767</v>
      </c>
      <c r="K24" s="46"/>
    </row>
    <row r="25" spans="1:11" ht="18" customHeight="1">
      <c r="A25" s="414" t="s">
        <v>276</v>
      </c>
      <c r="B25" s="415" t="s">
        <v>276</v>
      </c>
      <c r="C25" s="13"/>
      <c r="D25" s="14">
        <f t="shared" si="0"/>
        <v>54.6</v>
      </c>
      <c r="E25" s="30" t="str">
        <f t="shared" si="1"/>
        <v>-</v>
      </c>
      <c r="F25" s="13">
        <v>1</v>
      </c>
      <c r="G25" s="14">
        <v>54.6</v>
      </c>
      <c r="H25" s="14">
        <v>3</v>
      </c>
      <c r="I25" s="42"/>
      <c r="J25" s="42" t="s">
        <v>768</v>
      </c>
      <c r="K25" s="46"/>
    </row>
    <row r="26" spans="1:11" ht="19.5">
      <c r="A26" s="414" t="s">
        <v>277</v>
      </c>
      <c r="B26" s="415" t="s">
        <v>277</v>
      </c>
      <c r="C26" s="13"/>
      <c r="D26" s="14">
        <f t="shared" si="0"/>
        <v>16.38</v>
      </c>
      <c r="E26" s="30" t="str">
        <f t="shared" si="1"/>
        <v>-</v>
      </c>
      <c r="F26" s="13">
        <v>1</v>
      </c>
      <c r="G26" s="14">
        <v>16.38</v>
      </c>
      <c r="H26" s="14">
        <v>3</v>
      </c>
      <c r="I26" s="42"/>
      <c r="J26" s="42" t="s">
        <v>769</v>
      </c>
      <c r="K26" s="46" t="s">
        <v>770</v>
      </c>
    </row>
    <row r="27" spans="1:11" ht="18" customHeight="1">
      <c r="A27" s="414" t="s">
        <v>278</v>
      </c>
      <c r="B27" s="415" t="s">
        <v>278</v>
      </c>
      <c r="C27" s="13">
        <v>46</v>
      </c>
      <c r="D27" s="14">
        <f t="shared" si="0"/>
        <v>27.3</v>
      </c>
      <c r="E27" s="30">
        <f t="shared" si="1"/>
        <v>0.59347826086956523</v>
      </c>
      <c r="F27" s="13">
        <v>1</v>
      </c>
      <c r="G27" s="14">
        <v>27.3</v>
      </c>
      <c r="H27" s="14"/>
      <c r="I27" s="42"/>
      <c r="J27" s="42"/>
      <c r="K27" s="46" t="s">
        <v>554</v>
      </c>
    </row>
    <row r="28" spans="1:11" ht="18" customHeight="1">
      <c r="A28" s="414" t="s">
        <v>75</v>
      </c>
      <c r="B28" s="415" t="s">
        <v>75</v>
      </c>
      <c r="C28" s="13"/>
      <c r="D28" s="14">
        <f t="shared" si="0"/>
        <v>8.19</v>
      </c>
      <c r="E28" s="30" t="str">
        <f t="shared" si="1"/>
        <v>-</v>
      </c>
      <c r="F28" s="13">
        <v>1</v>
      </c>
      <c r="G28" s="14">
        <v>8.19</v>
      </c>
      <c r="H28" s="14"/>
      <c r="I28" s="42"/>
      <c r="J28" s="42" t="s">
        <v>754</v>
      </c>
      <c r="K28" s="46" t="s">
        <v>771</v>
      </c>
    </row>
    <row r="29" spans="1:11" ht="18" customHeight="1">
      <c r="A29" s="414" t="s">
        <v>279</v>
      </c>
      <c r="B29" s="415" t="s">
        <v>279</v>
      </c>
      <c r="C29" s="13"/>
      <c r="D29" s="14">
        <f t="shared" si="0"/>
        <v>45.5</v>
      </c>
      <c r="E29" s="30" t="str">
        <f t="shared" si="1"/>
        <v>-</v>
      </c>
      <c r="F29" s="13">
        <v>1</v>
      </c>
      <c r="G29" s="14">
        <v>45.5</v>
      </c>
      <c r="H29" s="14"/>
      <c r="I29" s="42"/>
      <c r="J29" s="42"/>
      <c r="K29" s="46"/>
    </row>
    <row r="30" spans="1:11" ht="18" customHeight="1">
      <c r="A30" s="414" t="s">
        <v>280</v>
      </c>
      <c r="B30" s="415" t="s">
        <v>280</v>
      </c>
      <c r="C30" s="13"/>
      <c r="D30" s="14">
        <f t="shared" si="0"/>
        <v>27.3</v>
      </c>
      <c r="E30" s="30" t="str">
        <f t="shared" si="1"/>
        <v>-</v>
      </c>
      <c r="F30" s="13">
        <v>1</v>
      </c>
      <c r="G30" s="14">
        <v>27.3</v>
      </c>
      <c r="H30" s="14"/>
      <c r="I30" s="42"/>
      <c r="J30" s="42"/>
      <c r="K30" s="46"/>
    </row>
    <row r="31" spans="1:11" ht="58.5">
      <c r="A31" s="414" t="s">
        <v>281</v>
      </c>
      <c r="B31" s="415" t="s">
        <v>281</v>
      </c>
      <c r="C31" s="13">
        <v>6</v>
      </c>
      <c r="D31" s="14">
        <f t="shared" si="0"/>
        <v>68.25</v>
      </c>
      <c r="E31" s="30">
        <f t="shared" si="1"/>
        <v>11.375</v>
      </c>
      <c r="F31" s="13">
        <v>1</v>
      </c>
      <c r="G31" s="14">
        <v>68.25</v>
      </c>
      <c r="H31" s="14"/>
      <c r="I31" s="42"/>
      <c r="J31" s="42" t="s">
        <v>772</v>
      </c>
      <c r="K31" s="46"/>
    </row>
    <row r="32" spans="1:11" ht="18" customHeight="1">
      <c r="A32" s="431" t="s">
        <v>506</v>
      </c>
      <c r="B32" s="432"/>
      <c r="C32" s="70" t="s">
        <v>506</v>
      </c>
      <c r="D32" s="71">
        <f>SUM(D8:D31)</f>
        <v>1467.8300000000002</v>
      </c>
      <c r="E32" s="72" t="s">
        <v>506</v>
      </c>
      <c r="F32" s="73">
        <f>SUM(F8:F31)</f>
        <v>28</v>
      </c>
      <c r="G32" s="71">
        <f>SUM(G8:G31)</f>
        <v>1631.63</v>
      </c>
      <c r="H32" s="72" t="s">
        <v>506</v>
      </c>
      <c r="I32" s="74"/>
      <c r="J32" s="74"/>
      <c r="K32" s="75"/>
    </row>
    <row r="33" spans="1:11" ht="18" customHeight="1">
      <c r="A33" s="82"/>
      <c r="B33" s="82"/>
      <c r="C33" s="83"/>
      <c r="D33" s="84"/>
      <c r="E33" s="85"/>
      <c r="F33" s="86"/>
      <c r="G33" s="84"/>
      <c r="H33" s="85"/>
      <c r="I33" s="87"/>
      <c r="J33" s="87"/>
      <c r="K33" s="87"/>
    </row>
    <row r="34" spans="1:11" ht="18" customHeight="1">
      <c r="A34" s="98"/>
      <c r="B34" s="98"/>
      <c r="C34" s="99"/>
      <c r="D34" s="100"/>
      <c r="E34" s="101"/>
      <c r="F34" s="102"/>
      <c r="G34" s="100"/>
      <c r="H34" s="101"/>
      <c r="I34" s="103"/>
      <c r="J34" s="103"/>
      <c r="K34" s="103"/>
    </row>
    <row r="35" spans="1:11" ht="18" customHeight="1">
      <c r="A35" s="98"/>
      <c r="B35" s="98"/>
      <c r="C35" s="99"/>
      <c r="D35" s="100"/>
      <c r="E35" s="101"/>
      <c r="F35" s="102"/>
      <c r="G35" s="100"/>
      <c r="H35" s="101"/>
      <c r="I35" s="103"/>
      <c r="J35" s="103"/>
      <c r="K35" s="103"/>
    </row>
    <row r="36" spans="1:11" ht="18" customHeight="1">
      <c r="A36" s="98"/>
      <c r="B36" s="98"/>
      <c r="C36" s="99"/>
      <c r="D36" s="100"/>
      <c r="E36" s="101"/>
      <c r="F36" s="102"/>
      <c r="G36" s="100"/>
      <c r="H36" s="101"/>
      <c r="I36" s="103"/>
      <c r="J36" s="103"/>
      <c r="K36" s="103"/>
    </row>
    <row r="37" spans="1:11" ht="18" customHeight="1">
      <c r="A37" s="98"/>
      <c r="B37" s="98"/>
      <c r="C37" s="99"/>
      <c r="D37" s="100"/>
      <c r="E37" s="101"/>
      <c r="F37" s="102"/>
      <c r="G37" s="100"/>
      <c r="H37" s="101"/>
      <c r="I37" s="103"/>
      <c r="J37" s="103"/>
      <c r="K37" s="103"/>
    </row>
    <row r="38" spans="1:11" ht="18" customHeight="1">
      <c r="A38" s="91"/>
      <c r="B38" s="91"/>
      <c r="C38" s="92"/>
      <c r="D38" s="93"/>
      <c r="E38" s="94"/>
      <c r="F38" s="95"/>
      <c r="G38" s="93"/>
      <c r="H38" s="94"/>
      <c r="I38" s="96"/>
      <c r="J38" s="96"/>
      <c r="K38" s="96"/>
    </row>
    <row r="39" spans="1:11" ht="9.9499999999999993" customHeight="1">
      <c r="A39" s="410" t="s">
        <v>0</v>
      </c>
      <c r="B39" s="420" t="s">
        <v>260</v>
      </c>
      <c r="C39" s="421"/>
      <c r="D39" s="426"/>
      <c r="E39" s="1"/>
      <c r="F39" s="1"/>
      <c r="G39" s="1"/>
      <c r="H39" s="1"/>
      <c r="I39" s="36"/>
      <c r="J39" s="36"/>
      <c r="K39" s="3"/>
    </row>
    <row r="40" spans="1:11" ht="9.9499999999999993" customHeight="1">
      <c r="A40" s="411"/>
      <c r="B40" s="422"/>
      <c r="C40" s="423"/>
      <c r="D40" s="412"/>
      <c r="E40" s="97"/>
      <c r="F40" s="97"/>
      <c r="G40" s="97"/>
      <c r="H40" s="97"/>
      <c r="I40" s="37"/>
      <c r="J40" s="37"/>
      <c r="K40" s="7"/>
    </row>
    <row r="41" spans="1:11" ht="9.9499999999999993" customHeight="1">
      <c r="A41" s="412"/>
      <c r="B41" s="422"/>
      <c r="C41" s="423"/>
      <c r="D41" s="412"/>
      <c r="E41" s="5"/>
      <c r="F41" s="5"/>
      <c r="G41" s="5"/>
      <c r="H41" s="5"/>
      <c r="I41" s="37"/>
      <c r="J41" s="37"/>
      <c r="K41" s="7"/>
    </row>
    <row r="42" spans="1:11" ht="9.9499999999999993" customHeight="1">
      <c r="A42" s="412"/>
      <c r="B42" s="422"/>
      <c r="C42" s="423"/>
      <c r="D42" s="412"/>
      <c r="E42" s="5"/>
      <c r="F42" s="5"/>
      <c r="G42" s="5"/>
      <c r="H42" s="5"/>
      <c r="I42" s="37"/>
      <c r="J42" s="37"/>
      <c r="K42" s="7"/>
    </row>
    <row r="43" spans="1:11" ht="9.9499999999999993" customHeight="1">
      <c r="A43" s="413"/>
      <c r="B43" s="424"/>
      <c r="C43" s="425"/>
      <c r="D43" s="413"/>
      <c r="E43" s="8"/>
      <c r="F43" s="8"/>
      <c r="G43" s="8"/>
      <c r="H43" s="8"/>
      <c r="I43" s="38"/>
      <c r="J43" s="38"/>
      <c r="K43" s="9"/>
    </row>
    <row r="44" spans="1:11" ht="9.9499999999999993" customHeight="1">
      <c r="A44" s="90"/>
      <c r="B44" s="90"/>
      <c r="C44" s="90"/>
      <c r="D44" s="90"/>
      <c r="E44" s="90"/>
      <c r="F44" s="90"/>
      <c r="G44" s="90"/>
      <c r="H44" s="90"/>
      <c r="I44" s="90"/>
      <c r="J44" s="90"/>
      <c r="K44" s="90"/>
    </row>
    <row r="45" spans="1:11" ht="18" customHeight="1">
      <c r="A45" s="418" t="s">
        <v>9</v>
      </c>
      <c r="B45" s="419"/>
      <c r="C45" s="10" t="s">
        <v>17</v>
      </c>
      <c r="D45" s="10" t="s">
        <v>12</v>
      </c>
      <c r="E45" s="10" t="s">
        <v>18</v>
      </c>
      <c r="F45" s="10" t="s">
        <v>10</v>
      </c>
      <c r="G45" s="10" t="s">
        <v>13</v>
      </c>
      <c r="H45" s="10" t="s">
        <v>14</v>
      </c>
      <c r="I45" s="49" t="s">
        <v>11</v>
      </c>
      <c r="J45" s="49" t="s">
        <v>539</v>
      </c>
      <c r="K45" s="50" t="s">
        <v>521</v>
      </c>
    </row>
    <row r="46" spans="1:11" ht="18" customHeight="1">
      <c r="A46" s="414" t="s">
        <v>90</v>
      </c>
      <c r="B46" s="415"/>
      <c r="C46" s="13"/>
      <c r="D46" s="14"/>
      <c r="E46" s="30"/>
      <c r="F46" s="13"/>
      <c r="G46" s="14"/>
      <c r="H46" s="14"/>
      <c r="I46" s="42"/>
      <c r="J46" s="42"/>
      <c r="K46" s="46"/>
    </row>
    <row r="47" spans="1:11" ht="43.5" customHeight="1">
      <c r="A47" s="414" t="s">
        <v>282</v>
      </c>
      <c r="B47" s="415" t="s">
        <v>282</v>
      </c>
      <c r="C47" s="13"/>
      <c r="D47" s="14">
        <v>36</v>
      </c>
      <c r="E47" s="30" t="str">
        <f>IF(OR(C47="-",C47=""),"-",(D47/C47))</f>
        <v>-</v>
      </c>
      <c r="F47" s="13">
        <v>1</v>
      </c>
      <c r="G47" s="14"/>
      <c r="H47" s="14">
        <v>3</v>
      </c>
      <c r="I47" s="42" t="s">
        <v>1105</v>
      </c>
      <c r="J47" s="42"/>
      <c r="K47" s="46"/>
    </row>
    <row r="48" spans="1:11" ht="18" customHeight="1">
      <c r="A48" s="414" t="s">
        <v>275</v>
      </c>
      <c r="B48" s="415" t="s">
        <v>275</v>
      </c>
      <c r="C48" s="13"/>
      <c r="D48" s="14">
        <v>16</v>
      </c>
      <c r="E48" s="30" t="str">
        <f>IF(OR(C48="-",C48=""),"-",(D48/C48))</f>
        <v>-</v>
      </c>
      <c r="F48" s="13">
        <v>1</v>
      </c>
      <c r="G48" s="14"/>
      <c r="H48" s="14"/>
      <c r="I48" s="42" t="s">
        <v>1090</v>
      </c>
      <c r="J48" s="42"/>
      <c r="K48" s="46"/>
    </row>
    <row r="49" spans="1:11" ht="30.75" customHeight="1">
      <c r="A49" s="414" t="s">
        <v>283</v>
      </c>
      <c r="B49" s="415" t="s">
        <v>283</v>
      </c>
      <c r="C49" s="13"/>
      <c r="D49" s="14">
        <v>9.1</v>
      </c>
      <c r="E49" s="30" t="str">
        <f>IF(OR(C49="-",C49=""),"-",(D49/C49))</f>
        <v>-</v>
      </c>
      <c r="F49" s="13"/>
      <c r="G49" s="14">
        <v>9.1</v>
      </c>
      <c r="H49" s="14"/>
      <c r="I49" s="116" t="s">
        <v>1164</v>
      </c>
      <c r="J49" s="42"/>
      <c r="K49" s="46"/>
    </row>
    <row r="50" spans="1:11" ht="18" customHeight="1">
      <c r="A50" s="408" t="s">
        <v>511</v>
      </c>
      <c r="B50" s="409"/>
      <c r="C50" s="21" t="s">
        <v>506</v>
      </c>
      <c r="D50" s="22">
        <f>SUM(D47:D49)</f>
        <v>61.1</v>
      </c>
      <c r="E50" s="23" t="s">
        <v>511</v>
      </c>
      <c r="F50" s="24">
        <f>SUM(F47:F49)</f>
        <v>2</v>
      </c>
      <c r="G50" s="22">
        <f>SUM(G47:G49)</f>
        <v>9.1</v>
      </c>
      <c r="H50" s="23" t="s">
        <v>511</v>
      </c>
      <c r="I50" s="43"/>
      <c r="J50" s="43"/>
      <c r="K50" s="48"/>
    </row>
    <row r="99" ht="42" customHeight="1"/>
  </sheetData>
  <mergeCells count="38">
    <mergeCell ref="D39:D43"/>
    <mergeCell ref="A45:B45"/>
    <mergeCell ref="A50:B50"/>
    <mergeCell ref="A27:B27"/>
    <mergeCell ref="A28:B28"/>
    <mergeCell ref="A29:B29"/>
    <mergeCell ref="A30:B30"/>
    <mergeCell ref="A31:B31"/>
    <mergeCell ref="A32:B32"/>
    <mergeCell ref="A46:B46"/>
    <mergeCell ref="A47:B47"/>
    <mergeCell ref="A48:B48"/>
    <mergeCell ref="A49:B49"/>
    <mergeCell ref="A39:A43"/>
    <mergeCell ref="B39:C43"/>
    <mergeCell ref="A26:B26"/>
    <mergeCell ref="A15:B15"/>
    <mergeCell ref="A16:B16"/>
    <mergeCell ref="A17:B17"/>
    <mergeCell ref="A18:B18"/>
    <mergeCell ref="A19:B19"/>
    <mergeCell ref="A20:B20"/>
    <mergeCell ref="A21:B21"/>
    <mergeCell ref="A22:B22"/>
    <mergeCell ref="A23:B23"/>
    <mergeCell ref="A24:B24"/>
    <mergeCell ref="A25:B25"/>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Layout" topLeftCell="A58" zoomScale="115" zoomScaleNormal="85" zoomScaleSheetLayoutView="85" zoomScalePageLayoutView="115" workbookViewId="0">
      <selection activeCell="G57" sqref="G57"/>
    </sheetView>
  </sheetViews>
  <sheetFormatPr defaultColWidth="8.875" defaultRowHeight="18" customHeight="1"/>
  <cols>
    <col min="1" max="8" width="6.625" style="4" customWidth="1"/>
    <col min="9" max="11" width="15.875" style="4" customWidth="1"/>
    <col min="12" max="16384" width="8.875" style="4"/>
  </cols>
  <sheetData>
    <row r="1" spans="1:11" ht="9.9499999999999993" customHeight="1">
      <c r="A1" s="410" t="s">
        <v>0</v>
      </c>
      <c r="B1" s="420" t="s">
        <v>159</v>
      </c>
      <c r="C1" s="421"/>
      <c r="D1" s="426" t="s">
        <v>16</v>
      </c>
      <c r="E1" s="1" t="s">
        <v>1</v>
      </c>
      <c r="F1" s="1">
        <v>32</v>
      </c>
      <c r="G1" s="1" t="s">
        <v>6</v>
      </c>
      <c r="H1" s="1">
        <v>4</v>
      </c>
      <c r="I1" s="36"/>
      <c r="J1" s="36"/>
      <c r="K1" s="3"/>
    </row>
    <row r="2" spans="1:11" ht="9.9499999999999993" customHeight="1">
      <c r="A2" s="411"/>
      <c r="B2" s="422"/>
      <c r="C2" s="423"/>
      <c r="D2" s="412"/>
      <c r="E2" s="97" t="s">
        <v>1051</v>
      </c>
      <c r="F2" s="97">
        <v>11</v>
      </c>
      <c r="G2" s="97" t="s">
        <v>1052</v>
      </c>
      <c r="H2" s="97">
        <v>6</v>
      </c>
      <c r="I2" s="37"/>
      <c r="J2" s="37"/>
      <c r="K2" s="7"/>
    </row>
    <row r="3" spans="1:11" ht="9.9499999999999993" customHeight="1">
      <c r="A3" s="412"/>
      <c r="B3" s="422"/>
      <c r="C3" s="423"/>
      <c r="D3" s="412"/>
      <c r="E3" s="5" t="s">
        <v>3</v>
      </c>
      <c r="F3" s="5">
        <v>2</v>
      </c>
      <c r="G3" s="5" t="s">
        <v>8</v>
      </c>
      <c r="H3" s="5"/>
      <c r="I3" s="37"/>
      <c r="J3" s="37"/>
      <c r="K3" s="7"/>
    </row>
    <row r="4" spans="1:11" ht="9.9499999999999993" customHeight="1">
      <c r="A4" s="412"/>
      <c r="B4" s="422"/>
      <c r="C4" s="423"/>
      <c r="D4" s="412"/>
      <c r="E4" s="5" t="s">
        <v>4</v>
      </c>
      <c r="F4" s="5">
        <v>1</v>
      </c>
      <c r="G4" s="5"/>
      <c r="H4" s="5"/>
      <c r="I4" s="37"/>
      <c r="J4" s="37"/>
      <c r="K4" s="7"/>
    </row>
    <row r="5" spans="1:11" ht="9.9499999999999993" customHeight="1">
      <c r="A5" s="413"/>
      <c r="B5" s="424"/>
      <c r="C5" s="425"/>
      <c r="D5" s="413"/>
      <c r="E5" s="8" t="s">
        <v>5</v>
      </c>
      <c r="F5" s="8">
        <f>SUM(F1:F4)</f>
        <v>46</v>
      </c>
      <c r="G5" s="8"/>
      <c r="H5" s="8"/>
      <c r="I5" s="38"/>
      <c r="J5" s="38"/>
      <c r="K5" s="9"/>
    </row>
    <row r="6" spans="1:11" ht="9.9499999999999993" customHeight="1">
      <c r="A6" s="90"/>
      <c r="B6" s="90"/>
      <c r="C6" s="90"/>
      <c r="D6" s="90"/>
      <c r="E6" s="90"/>
      <c r="F6" s="90"/>
      <c r="G6" s="90"/>
      <c r="H6" s="90"/>
      <c r="I6" s="90"/>
      <c r="J6" s="90"/>
      <c r="K6" s="90"/>
    </row>
    <row r="7" spans="1:11" ht="18" customHeight="1">
      <c r="A7" s="418" t="s">
        <v>9</v>
      </c>
      <c r="B7" s="419"/>
      <c r="C7" s="10" t="s">
        <v>17</v>
      </c>
      <c r="D7" s="10" t="s">
        <v>12</v>
      </c>
      <c r="E7" s="10" t="s">
        <v>18</v>
      </c>
      <c r="F7" s="10" t="s">
        <v>10</v>
      </c>
      <c r="G7" s="10" t="s">
        <v>13</v>
      </c>
      <c r="H7" s="10" t="s">
        <v>14</v>
      </c>
      <c r="I7" s="49" t="s">
        <v>11</v>
      </c>
      <c r="J7" s="49" t="s">
        <v>539</v>
      </c>
      <c r="K7" s="50" t="s">
        <v>521</v>
      </c>
    </row>
    <row r="8" spans="1:11" ht="29.25">
      <c r="A8" s="416" t="s">
        <v>123</v>
      </c>
      <c r="B8" s="417" t="s">
        <v>123</v>
      </c>
      <c r="C8" s="11">
        <v>15</v>
      </c>
      <c r="D8" s="12">
        <f>IF(OR(F8="",F8=0),"",(G8/F8))</f>
        <v>91</v>
      </c>
      <c r="E8" s="12">
        <f>IF(OR(C8="-",C8=""),"-",(D8/C8))</f>
        <v>6.0666666666666664</v>
      </c>
      <c r="F8" s="11">
        <v>1</v>
      </c>
      <c r="G8" s="12">
        <v>91</v>
      </c>
      <c r="H8" s="12">
        <v>4</v>
      </c>
      <c r="I8" s="39"/>
      <c r="J8" s="39" t="s">
        <v>773</v>
      </c>
      <c r="K8" s="45" t="s">
        <v>774</v>
      </c>
    </row>
    <row r="9" spans="1:11" ht="29.25">
      <c r="A9" s="414" t="s">
        <v>124</v>
      </c>
      <c r="B9" s="415" t="s">
        <v>124</v>
      </c>
      <c r="C9" s="13">
        <v>15</v>
      </c>
      <c r="D9" s="14">
        <f>IF(OR(F9="",F9=0),"",(G9/F9))</f>
        <v>54.6</v>
      </c>
      <c r="E9" s="14">
        <f t="shared" ref="E9:E22" si="0">IF(OR(C9="-",C9=""),"-",(D9/C9))</f>
        <v>3.64</v>
      </c>
      <c r="F9" s="13">
        <v>1</v>
      </c>
      <c r="G9" s="14">
        <v>54.6</v>
      </c>
      <c r="H9" s="14">
        <v>4</v>
      </c>
      <c r="I9" s="42"/>
      <c r="J9" s="42" t="s">
        <v>775</v>
      </c>
      <c r="K9" s="46" t="s">
        <v>776</v>
      </c>
    </row>
    <row r="10" spans="1:11" ht="29.25" customHeight="1">
      <c r="A10" s="414" t="s">
        <v>1181</v>
      </c>
      <c r="B10" s="415" t="s">
        <v>125</v>
      </c>
      <c r="C10" s="13">
        <v>5</v>
      </c>
      <c r="D10" s="14">
        <f t="shared" ref="D10:D56" si="1">IF(OR(F10="",F10=0),"",(G10/F10))</f>
        <v>27.3</v>
      </c>
      <c r="E10" s="14">
        <f t="shared" si="0"/>
        <v>5.46</v>
      </c>
      <c r="F10" s="13">
        <v>1</v>
      </c>
      <c r="G10" s="14">
        <v>27.3</v>
      </c>
      <c r="H10" s="14">
        <v>4</v>
      </c>
      <c r="I10" s="42"/>
      <c r="J10" s="42" t="s">
        <v>777</v>
      </c>
      <c r="K10" s="46" t="s">
        <v>778</v>
      </c>
    </row>
    <row r="11" spans="1:11" ht="19.5">
      <c r="A11" s="414" t="s">
        <v>126</v>
      </c>
      <c r="B11" s="415" t="s">
        <v>126</v>
      </c>
      <c r="C11" s="13">
        <v>6</v>
      </c>
      <c r="D11" s="14">
        <f t="shared" si="1"/>
        <v>36.4</v>
      </c>
      <c r="E11" s="14">
        <f t="shared" si="0"/>
        <v>6.0666666666666664</v>
      </c>
      <c r="F11" s="13">
        <v>1</v>
      </c>
      <c r="G11" s="14">
        <v>36.4</v>
      </c>
      <c r="H11" s="14">
        <v>4</v>
      </c>
      <c r="I11" s="42"/>
      <c r="J11" s="42" t="s">
        <v>779</v>
      </c>
      <c r="K11" s="46" t="s">
        <v>780</v>
      </c>
    </row>
    <row r="12" spans="1:11" ht="45.75" customHeight="1">
      <c r="A12" s="414" t="s">
        <v>127</v>
      </c>
      <c r="B12" s="415" t="s">
        <v>127</v>
      </c>
      <c r="C12" s="13">
        <v>6</v>
      </c>
      <c r="D12" s="14">
        <v>54.6</v>
      </c>
      <c r="E12" s="14">
        <f t="shared" si="0"/>
        <v>9.1</v>
      </c>
      <c r="F12" s="13">
        <v>1</v>
      </c>
      <c r="G12" s="14"/>
      <c r="H12" s="14">
        <v>4</v>
      </c>
      <c r="I12" s="42" t="s">
        <v>1105</v>
      </c>
      <c r="J12" s="42" t="s">
        <v>781</v>
      </c>
      <c r="K12" s="46" t="s">
        <v>782</v>
      </c>
    </row>
    <row r="13" spans="1:11" ht="44.25" customHeight="1">
      <c r="A13" s="414" t="s">
        <v>128</v>
      </c>
      <c r="B13" s="415" t="s">
        <v>128</v>
      </c>
      <c r="C13" s="13">
        <v>6</v>
      </c>
      <c r="D13" s="14">
        <f t="shared" si="1"/>
        <v>54.6</v>
      </c>
      <c r="E13" s="14">
        <f t="shared" si="0"/>
        <v>9.1</v>
      </c>
      <c r="F13" s="13">
        <v>1</v>
      </c>
      <c r="G13" s="14">
        <v>54.6</v>
      </c>
      <c r="H13" s="14">
        <v>4</v>
      </c>
      <c r="I13" s="42"/>
      <c r="J13" s="42" t="s">
        <v>783</v>
      </c>
      <c r="K13" s="46" t="s">
        <v>784</v>
      </c>
    </row>
    <row r="14" spans="1:11" ht="39">
      <c r="A14" s="414" t="s">
        <v>129</v>
      </c>
      <c r="B14" s="415" t="s">
        <v>129</v>
      </c>
      <c r="C14" s="13">
        <v>5</v>
      </c>
      <c r="D14" s="14">
        <f t="shared" si="1"/>
        <v>45.5</v>
      </c>
      <c r="E14" s="14">
        <f>IF(OR(C14="-",C14="",D14=""),"-",(D14/C14))</f>
        <v>9.1</v>
      </c>
      <c r="F14" s="13">
        <v>1</v>
      </c>
      <c r="G14" s="14">
        <v>45.5</v>
      </c>
      <c r="H14" s="14">
        <v>3</v>
      </c>
      <c r="I14" s="42"/>
      <c r="J14" s="42" t="s">
        <v>785</v>
      </c>
      <c r="K14" s="46" t="s">
        <v>786</v>
      </c>
    </row>
    <row r="15" spans="1:11" ht="29.25">
      <c r="A15" s="414" t="s">
        <v>130</v>
      </c>
      <c r="B15" s="415" t="s">
        <v>130</v>
      </c>
      <c r="C15" s="13">
        <v>5</v>
      </c>
      <c r="D15" s="14">
        <f t="shared" si="1"/>
        <v>45.5</v>
      </c>
      <c r="E15" s="14">
        <f t="shared" si="0"/>
        <v>9.1</v>
      </c>
      <c r="F15" s="13">
        <v>1</v>
      </c>
      <c r="G15" s="14">
        <v>45.5</v>
      </c>
      <c r="H15" s="14">
        <v>4</v>
      </c>
      <c r="I15" s="42"/>
      <c r="J15" s="42" t="s">
        <v>787</v>
      </c>
      <c r="K15" s="46" t="s">
        <v>788</v>
      </c>
    </row>
    <row r="16" spans="1:11" ht="29.25">
      <c r="A16" s="414" t="s">
        <v>131</v>
      </c>
      <c r="B16" s="415" t="s">
        <v>131</v>
      </c>
      <c r="C16" s="13">
        <v>12</v>
      </c>
      <c r="D16" s="14">
        <f t="shared" si="1"/>
        <v>109.2</v>
      </c>
      <c r="E16" s="14">
        <f t="shared" si="0"/>
        <v>9.1</v>
      </c>
      <c r="F16" s="13">
        <v>1</v>
      </c>
      <c r="G16" s="14">
        <v>109.2</v>
      </c>
      <c r="H16" s="14">
        <v>4</v>
      </c>
      <c r="I16" s="42"/>
      <c r="J16" s="42" t="s">
        <v>789</v>
      </c>
      <c r="K16" s="46" t="s">
        <v>790</v>
      </c>
    </row>
    <row r="17" spans="1:11" ht="29.25">
      <c r="A17" s="414" t="s">
        <v>132</v>
      </c>
      <c r="B17" s="415" t="s">
        <v>132</v>
      </c>
      <c r="C17" s="13">
        <v>12</v>
      </c>
      <c r="D17" s="14">
        <f t="shared" si="1"/>
        <v>109.2</v>
      </c>
      <c r="E17" s="14">
        <f t="shared" si="0"/>
        <v>9.1</v>
      </c>
      <c r="F17" s="13">
        <v>1</v>
      </c>
      <c r="G17" s="14">
        <v>109.2</v>
      </c>
      <c r="H17" s="14">
        <v>4</v>
      </c>
      <c r="I17" s="42"/>
      <c r="J17" s="42" t="s">
        <v>791</v>
      </c>
      <c r="K17" s="46" t="s">
        <v>790</v>
      </c>
    </row>
    <row r="18" spans="1:11" ht="29.25">
      <c r="A18" s="414" t="s">
        <v>133</v>
      </c>
      <c r="B18" s="415" t="s">
        <v>133</v>
      </c>
      <c r="C18" s="13">
        <v>8</v>
      </c>
      <c r="D18" s="14">
        <f t="shared" si="1"/>
        <v>72.8</v>
      </c>
      <c r="E18" s="14">
        <f t="shared" si="0"/>
        <v>9.1</v>
      </c>
      <c r="F18" s="13">
        <v>1</v>
      </c>
      <c r="G18" s="14">
        <v>72.8</v>
      </c>
      <c r="H18" s="14">
        <v>4</v>
      </c>
      <c r="I18" s="42"/>
      <c r="J18" s="42" t="s">
        <v>792</v>
      </c>
      <c r="K18" s="46" t="s">
        <v>793</v>
      </c>
    </row>
    <row r="19" spans="1:11" ht="19.5">
      <c r="A19" s="414" t="s">
        <v>134</v>
      </c>
      <c r="B19" s="415" t="s">
        <v>134</v>
      </c>
      <c r="C19" s="13">
        <v>3</v>
      </c>
      <c r="D19" s="14">
        <f t="shared" si="1"/>
        <v>36.4</v>
      </c>
      <c r="E19" s="14">
        <f t="shared" si="0"/>
        <v>12.133333333333333</v>
      </c>
      <c r="F19" s="13">
        <v>1</v>
      </c>
      <c r="G19" s="14">
        <v>36.4</v>
      </c>
      <c r="H19" s="14">
        <v>4</v>
      </c>
      <c r="I19" s="42"/>
      <c r="J19" s="42" t="s">
        <v>794</v>
      </c>
      <c r="K19" s="46" t="s">
        <v>795</v>
      </c>
    </row>
    <row r="20" spans="1:11" ht="29.25">
      <c r="A20" s="414" t="s">
        <v>135</v>
      </c>
      <c r="B20" s="415" t="s">
        <v>135</v>
      </c>
      <c r="C20" s="13">
        <v>3</v>
      </c>
      <c r="D20" s="14">
        <f t="shared" si="1"/>
        <v>18.2</v>
      </c>
      <c r="E20" s="14">
        <f t="shared" si="0"/>
        <v>6.0666666666666664</v>
      </c>
      <c r="F20" s="13">
        <v>1</v>
      </c>
      <c r="G20" s="14">
        <v>18.2</v>
      </c>
      <c r="H20" s="14">
        <v>3</v>
      </c>
      <c r="I20" s="42"/>
      <c r="J20" s="42" t="s">
        <v>796</v>
      </c>
      <c r="K20" s="46" t="s">
        <v>797</v>
      </c>
    </row>
    <row r="21" spans="1:11" ht="29.25">
      <c r="A21" s="414" t="s">
        <v>136</v>
      </c>
      <c r="B21" s="415" t="s">
        <v>136</v>
      </c>
      <c r="C21" s="13">
        <v>3</v>
      </c>
      <c r="D21" s="14">
        <f t="shared" si="1"/>
        <v>18.2</v>
      </c>
      <c r="E21" s="14">
        <f t="shared" si="0"/>
        <v>6.0666666666666664</v>
      </c>
      <c r="F21" s="13">
        <v>1</v>
      </c>
      <c r="G21" s="14">
        <v>18.2</v>
      </c>
      <c r="H21" s="14">
        <v>3</v>
      </c>
      <c r="I21" s="42"/>
      <c r="J21" s="42" t="s">
        <v>798</v>
      </c>
      <c r="K21" s="46" t="s">
        <v>797</v>
      </c>
    </row>
    <row r="22" spans="1:11" ht="19.5">
      <c r="A22" s="414" t="s">
        <v>137</v>
      </c>
      <c r="B22" s="415" t="s">
        <v>137</v>
      </c>
      <c r="C22" s="13">
        <v>5</v>
      </c>
      <c r="D22" s="14">
        <f t="shared" si="1"/>
        <v>18.2</v>
      </c>
      <c r="E22" s="14">
        <f t="shared" si="0"/>
        <v>3.6399999999999997</v>
      </c>
      <c r="F22" s="13">
        <v>1</v>
      </c>
      <c r="G22" s="14">
        <v>18.2</v>
      </c>
      <c r="H22" s="14">
        <v>2.5</v>
      </c>
      <c r="I22" s="42"/>
      <c r="J22" s="42" t="s">
        <v>799</v>
      </c>
      <c r="K22" s="46" t="s">
        <v>800</v>
      </c>
    </row>
    <row r="23" spans="1:11" ht="57" customHeight="1">
      <c r="A23" s="414" t="s">
        <v>138</v>
      </c>
      <c r="B23" s="415" t="s">
        <v>138</v>
      </c>
      <c r="C23" s="13">
        <v>10</v>
      </c>
      <c r="D23" s="14">
        <f t="shared" si="1"/>
        <v>45.5</v>
      </c>
      <c r="E23" s="14">
        <f>IF(OR(C23="-",C23=""),"-",(D23/C23))</f>
        <v>4.55</v>
      </c>
      <c r="F23" s="13">
        <v>1</v>
      </c>
      <c r="G23" s="14">
        <v>45.5</v>
      </c>
      <c r="H23" s="14">
        <v>4</v>
      </c>
      <c r="I23" s="42"/>
      <c r="J23" s="42" t="s">
        <v>801</v>
      </c>
      <c r="K23" s="46" t="s">
        <v>802</v>
      </c>
    </row>
    <row r="24" spans="1:11" ht="29.25">
      <c r="A24" s="414" t="s">
        <v>139</v>
      </c>
      <c r="B24" s="415" t="s">
        <v>139</v>
      </c>
      <c r="C24" s="13">
        <v>5</v>
      </c>
      <c r="D24" s="14">
        <f t="shared" si="1"/>
        <v>18.2</v>
      </c>
      <c r="E24" s="14">
        <f t="shared" ref="E24:E56" si="2">IF(OR(C24="-",C24=""),"-",(D24/C24))</f>
        <v>3.6399999999999997</v>
      </c>
      <c r="F24" s="13">
        <v>1</v>
      </c>
      <c r="G24" s="14">
        <v>18.2</v>
      </c>
      <c r="H24" s="14">
        <v>3</v>
      </c>
      <c r="I24" s="42"/>
      <c r="J24" s="42" t="s">
        <v>1151</v>
      </c>
      <c r="K24" s="46" t="s">
        <v>803</v>
      </c>
    </row>
    <row r="25" spans="1:11" ht="19.5">
      <c r="A25" s="414" t="s">
        <v>140</v>
      </c>
      <c r="B25" s="415" t="s">
        <v>140</v>
      </c>
      <c r="C25" s="13">
        <v>5</v>
      </c>
      <c r="D25" s="14">
        <f t="shared" si="1"/>
        <v>54.6</v>
      </c>
      <c r="E25" s="14">
        <f t="shared" si="2"/>
        <v>10.92</v>
      </c>
      <c r="F25" s="13">
        <v>1</v>
      </c>
      <c r="G25" s="14">
        <v>54.6</v>
      </c>
      <c r="H25" s="14">
        <v>3</v>
      </c>
      <c r="I25" s="42"/>
      <c r="J25" s="42" t="s">
        <v>804</v>
      </c>
      <c r="K25" s="46" t="s">
        <v>805</v>
      </c>
    </row>
    <row r="26" spans="1:11" ht="19.5">
      <c r="A26" s="414" t="s">
        <v>141</v>
      </c>
      <c r="B26" s="415" t="s">
        <v>141</v>
      </c>
      <c r="C26" s="13">
        <v>5</v>
      </c>
      <c r="D26" s="14">
        <f t="shared" si="1"/>
        <v>54.6</v>
      </c>
      <c r="E26" s="14">
        <f t="shared" si="2"/>
        <v>10.92</v>
      </c>
      <c r="F26" s="13">
        <v>1</v>
      </c>
      <c r="G26" s="14">
        <v>54.6</v>
      </c>
      <c r="H26" s="14">
        <v>3</v>
      </c>
      <c r="I26" s="42"/>
      <c r="J26" s="42" t="s">
        <v>804</v>
      </c>
      <c r="K26" s="46" t="s">
        <v>805</v>
      </c>
    </row>
    <row r="27" spans="1:11" ht="33.75" customHeight="1">
      <c r="A27" s="414" t="s">
        <v>142</v>
      </c>
      <c r="B27" s="415" t="s">
        <v>142</v>
      </c>
      <c r="C27" s="13">
        <v>4</v>
      </c>
      <c r="D27" s="14">
        <f t="shared" si="1"/>
        <v>36.4</v>
      </c>
      <c r="E27" s="14">
        <f t="shared" si="2"/>
        <v>9.1</v>
      </c>
      <c r="F27" s="13">
        <v>1</v>
      </c>
      <c r="G27" s="14">
        <v>36.4</v>
      </c>
      <c r="H27" s="14">
        <v>3</v>
      </c>
      <c r="I27" s="42"/>
      <c r="J27" s="42" t="s">
        <v>806</v>
      </c>
      <c r="K27" s="46" t="s">
        <v>807</v>
      </c>
    </row>
    <row r="28" spans="1:11" ht="19.5">
      <c r="A28" s="414" t="s">
        <v>143</v>
      </c>
      <c r="B28" s="415" t="s">
        <v>143</v>
      </c>
      <c r="C28" s="13">
        <v>4</v>
      </c>
      <c r="D28" s="14">
        <f t="shared" si="1"/>
        <v>81.900000000000006</v>
      </c>
      <c r="E28" s="14">
        <f t="shared" si="2"/>
        <v>20.475000000000001</v>
      </c>
      <c r="F28" s="13">
        <v>1</v>
      </c>
      <c r="G28" s="14">
        <v>81.900000000000006</v>
      </c>
      <c r="H28" s="14">
        <v>3</v>
      </c>
      <c r="I28" s="42"/>
      <c r="J28" s="42" t="s">
        <v>808</v>
      </c>
      <c r="K28" s="46" t="s">
        <v>809</v>
      </c>
    </row>
    <row r="29" spans="1:11" ht="29.25">
      <c r="A29" s="414" t="s">
        <v>144</v>
      </c>
      <c r="B29" s="415" t="s">
        <v>144</v>
      </c>
      <c r="C29" s="13">
        <v>3</v>
      </c>
      <c r="D29" s="14">
        <f t="shared" ref="D29:D30" si="3">IF(OR(F29="",F29=0),"",(G29/F29))</f>
        <v>9.1</v>
      </c>
      <c r="E29" s="14">
        <f t="shared" ref="E29:E30" si="4">IF(OR(C29="-",C29=""),"-",(D29/C29))</f>
        <v>3.0333333333333332</v>
      </c>
      <c r="F29" s="13">
        <v>1</v>
      </c>
      <c r="G29" s="14">
        <v>9.1</v>
      </c>
      <c r="H29" s="14">
        <v>3</v>
      </c>
      <c r="I29" s="42"/>
      <c r="J29" s="42" t="s">
        <v>810</v>
      </c>
      <c r="K29" s="46" t="s">
        <v>797</v>
      </c>
    </row>
    <row r="30" spans="1:11" ht="49.5" customHeight="1">
      <c r="A30" s="414" t="s">
        <v>145</v>
      </c>
      <c r="B30" s="415" t="s">
        <v>145</v>
      </c>
      <c r="C30" s="13">
        <v>4</v>
      </c>
      <c r="D30" s="14">
        <f t="shared" si="3"/>
        <v>45.5</v>
      </c>
      <c r="E30" s="14">
        <f t="shared" si="4"/>
        <v>11.375</v>
      </c>
      <c r="F30" s="13">
        <v>1</v>
      </c>
      <c r="G30" s="14">
        <v>45.5</v>
      </c>
      <c r="H30" s="14">
        <v>3</v>
      </c>
      <c r="I30" s="42"/>
      <c r="J30" s="42" t="s">
        <v>811</v>
      </c>
      <c r="K30" s="46" t="s">
        <v>812</v>
      </c>
    </row>
    <row r="31" spans="1:11" ht="7.5" customHeight="1">
      <c r="A31" s="79"/>
      <c r="B31" s="79"/>
      <c r="C31" s="37"/>
      <c r="D31" s="80"/>
      <c r="E31" s="80"/>
      <c r="F31" s="37"/>
      <c r="G31" s="80"/>
      <c r="H31" s="80"/>
      <c r="I31" s="123"/>
      <c r="J31" s="123"/>
      <c r="K31" s="123"/>
    </row>
    <row r="32" spans="1:11" ht="7.5" customHeight="1">
      <c r="A32" s="79"/>
      <c r="B32" s="79"/>
      <c r="C32" s="37"/>
      <c r="D32" s="80"/>
      <c r="E32" s="80"/>
      <c r="F32" s="37"/>
      <c r="G32" s="80"/>
      <c r="H32" s="80"/>
      <c r="I32" s="123"/>
      <c r="J32" s="123"/>
      <c r="K32" s="123"/>
    </row>
    <row r="33" spans="1:11" ht="18" customHeight="1">
      <c r="A33" s="79"/>
      <c r="B33" s="79"/>
      <c r="C33" s="37"/>
      <c r="D33" s="80"/>
      <c r="E33" s="80"/>
      <c r="F33" s="37"/>
      <c r="G33" s="80"/>
      <c r="H33" s="80"/>
      <c r="I33" s="123"/>
      <c r="J33" s="123"/>
      <c r="K33" s="123"/>
    </row>
    <row r="34" spans="1:11" ht="9.9499999999999993" customHeight="1">
      <c r="A34" s="410" t="s">
        <v>0</v>
      </c>
      <c r="B34" s="420" t="s">
        <v>159</v>
      </c>
      <c r="C34" s="421"/>
      <c r="D34" s="426"/>
      <c r="E34" s="1"/>
      <c r="F34" s="1"/>
      <c r="G34" s="1"/>
      <c r="H34" s="1"/>
      <c r="I34" s="36"/>
      <c r="J34" s="36"/>
      <c r="K34" s="3"/>
    </row>
    <row r="35" spans="1:11" ht="9.9499999999999993" customHeight="1">
      <c r="A35" s="411"/>
      <c r="B35" s="422"/>
      <c r="C35" s="423"/>
      <c r="D35" s="412"/>
      <c r="E35" s="97"/>
      <c r="F35" s="97"/>
      <c r="G35" s="97"/>
      <c r="H35" s="97"/>
      <c r="I35" s="37"/>
      <c r="J35" s="37"/>
      <c r="K35" s="7"/>
    </row>
    <row r="36" spans="1:11" ht="9.9499999999999993" customHeight="1">
      <c r="A36" s="412"/>
      <c r="B36" s="422"/>
      <c r="C36" s="423"/>
      <c r="D36" s="412"/>
      <c r="E36" s="5"/>
      <c r="F36" s="5"/>
      <c r="G36" s="5"/>
      <c r="H36" s="5"/>
      <c r="I36" s="37"/>
      <c r="J36" s="37"/>
      <c r="K36" s="7"/>
    </row>
    <row r="37" spans="1:11" ht="9.9499999999999993" customHeight="1">
      <c r="A37" s="412"/>
      <c r="B37" s="422"/>
      <c r="C37" s="423"/>
      <c r="D37" s="412"/>
      <c r="E37" s="5"/>
      <c r="F37" s="5"/>
      <c r="G37" s="5"/>
      <c r="H37" s="5"/>
      <c r="I37" s="37"/>
      <c r="J37" s="37"/>
      <c r="K37" s="7"/>
    </row>
    <row r="38" spans="1:11" ht="9.9499999999999993" customHeight="1">
      <c r="A38" s="413"/>
      <c r="B38" s="424"/>
      <c r="C38" s="425"/>
      <c r="D38" s="413"/>
      <c r="E38" s="8"/>
      <c r="F38" s="8"/>
      <c r="G38" s="8"/>
      <c r="H38" s="8"/>
      <c r="I38" s="38"/>
      <c r="J38" s="38"/>
      <c r="K38" s="9"/>
    </row>
    <row r="39" spans="1:11" ht="9.9499999999999993" customHeight="1">
      <c r="A39" s="90"/>
      <c r="B39" s="90"/>
      <c r="C39" s="90"/>
      <c r="D39" s="90"/>
      <c r="E39" s="90"/>
      <c r="F39" s="90"/>
      <c r="G39" s="90"/>
      <c r="H39" s="90"/>
      <c r="I39" s="90"/>
      <c r="J39" s="90"/>
      <c r="K39" s="90"/>
    </row>
    <row r="40" spans="1:11" ht="18" customHeight="1">
      <c r="A40" s="418" t="s">
        <v>9</v>
      </c>
      <c r="B40" s="419"/>
      <c r="C40" s="10" t="s">
        <v>17</v>
      </c>
      <c r="D40" s="10" t="s">
        <v>12</v>
      </c>
      <c r="E40" s="10" t="s">
        <v>18</v>
      </c>
      <c r="F40" s="10" t="s">
        <v>10</v>
      </c>
      <c r="G40" s="10" t="s">
        <v>13</v>
      </c>
      <c r="H40" s="10" t="s">
        <v>14</v>
      </c>
      <c r="I40" s="49" t="s">
        <v>11</v>
      </c>
      <c r="J40" s="49" t="s">
        <v>516</v>
      </c>
      <c r="K40" s="50" t="s">
        <v>521</v>
      </c>
    </row>
    <row r="41" spans="1:11" ht="42" customHeight="1">
      <c r="A41" s="414" t="s">
        <v>146</v>
      </c>
      <c r="B41" s="415" t="s">
        <v>146</v>
      </c>
      <c r="C41" s="13">
        <v>4</v>
      </c>
      <c r="D41" s="14">
        <f>IF(OR(F41="",F41=0),"",(G41/F41))</f>
        <v>27.3</v>
      </c>
      <c r="E41" s="14">
        <f>IF(OR(C41="-",C41=""),"-",(D41/C41))</f>
        <v>6.8250000000000002</v>
      </c>
      <c r="F41" s="13">
        <v>1</v>
      </c>
      <c r="G41" s="14">
        <v>27.3</v>
      </c>
      <c r="H41" s="14">
        <v>3</v>
      </c>
      <c r="I41" s="42"/>
      <c r="J41" s="42" t="s">
        <v>813</v>
      </c>
      <c r="K41" s="46" t="s">
        <v>814</v>
      </c>
    </row>
    <row r="42" spans="1:11" ht="24" customHeight="1">
      <c r="A42" s="436" t="s">
        <v>33</v>
      </c>
      <c r="B42" s="437" t="s">
        <v>33</v>
      </c>
      <c r="C42" s="136">
        <v>6</v>
      </c>
      <c r="D42" s="137">
        <f>IF(OR(F42="",F42=0),"",(G42/F42))</f>
        <v>27.3</v>
      </c>
      <c r="E42" s="137">
        <f t="shared" ref="E42" si="5">IF(OR(C42="-",C42=""),"-",(D42/C42))</f>
        <v>4.55</v>
      </c>
      <c r="F42" s="136">
        <v>1</v>
      </c>
      <c r="G42" s="137">
        <v>27.3</v>
      </c>
      <c r="H42" s="137">
        <v>3</v>
      </c>
      <c r="I42" s="139"/>
      <c r="J42" s="139" t="s">
        <v>815</v>
      </c>
      <c r="K42" s="140" t="s">
        <v>816</v>
      </c>
    </row>
    <row r="43" spans="1:11" ht="19.5">
      <c r="A43" s="414" t="s">
        <v>147</v>
      </c>
      <c r="B43" s="415" t="s">
        <v>147</v>
      </c>
      <c r="C43" s="13">
        <v>1</v>
      </c>
      <c r="D43" s="14">
        <f>IF(OR(F43="",F43=0),"",(G43/F43))</f>
        <v>22.75</v>
      </c>
      <c r="E43" s="14">
        <f>IF(OR(C43="-",C43=""),"-",(D43/C43))</f>
        <v>22.75</v>
      </c>
      <c r="F43" s="13">
        <v>4</v>
      </c>
      <c r="G43" s="14">
        <v>91</v>
      </c>
      <c r="H43" s="14">
        <v>3</v>
      </c>
      <c r="I43" s="42"/>
      <c r="J43" s="42" t="s">
        <v>817</v>
      </c>
      <c r="K43" s="46" t="s">
        <v>818</v>
      </c>
    </row>
    <row r="44" spans="1:11" ht="29.25">
      <c r="A44" s="433" t="s">
        <v>148</v>
      </c>
      <c r="B44" s="434" t="s">
        <v>148</v>
      </c>
      <c r="C44" s="130">
        <v>30</v>
      </c>
      <c r="D44" s="131">
        <v>91</v>
      </c>
      <c r="E44" s="131">
        <f t="shared" si="2"/>
        <v>3.0333333333333332</v>
      </c>
      <c r="F44" s="130">
        <v>0</v>
      </c>
      <c r="G44" s="131"/>
      <c r="H44" s="131">
        <v>3</v>
      </c>
      <c r="I44" s="134" t="s">
        <v>1106</v>
      </c>
      <c r="J44" s="134" t="s">
        <v>819</v>
      </c>
      <c r="K44" s="135" t="s">
        <v>820</v>
      </c>
    </row>
    <row r="45" spans="1:11" ht="19.5">
      <c r="A45" s="414" t="s">
        <v>149</v>
      </c>
      <c r="B45" s="415" t="s">
        <v>149</v>
      </c>
      <c r="C45" s="13">
        <v>6</v>
      </c>
      <c r="D45" s="14">
        <v>18.2</v>
      </c>
      <c r="E45" s="14">
        <f t="shared" si="2"/>
        <v>3.0333333333333332</v>
      </c>
      <c r="F45" s="13">
        <v>1</v>
      </c>
      <c r="G45" s="14"/>
      <c r="H45" s="14">
        <v>3</v>
      </c>
      <c r="I45" s="42" t="s">
        <v>1090</v>
      </c>
      <c r="J45" s="42" t="s">
        <v>821</v>
      </c>
      <c r="K45" s="46" t="s">
        <v>822</v>
      </c>
    </row>
    <row r="46" spans="1:11" ht="18" customHeight="1">
      <c r="A46" s="414" t="s">
        <v>76</v>
      </c>
      <c r="B46" s="415" t="s">
        <v>76</v>
      </c>
      <c r="C46" s="13">
        <v>40</v>
      </c>
      <c r="D46" s="14">
        <v>9.1</v>
      </c>
      <c r="E46" s="14">
        <f>IF(OR(C46="-",C46=""),"-",(D46/C46))</f>
        <v>0.22749999999999998</v>
      </c>
      <c r="F46" s="13">
        <v>1</v>
      </c>
      <c r="G46" s="14"/>
      <c r="H46" s="14">
        <v>3</v>
      </c>
      <c r="I46" s="42" t="s">
        <v>1090</v>
      </c>
      <c r="J46" s="42" t="s">
        <v>823</v>
      </c>
      <c r="K46" s="46" t="s">
        <v>824</v>
      </c>
    </row>
    <row r="47" spans="1:11" ht="19.5">
      <c r="A47" s="414" t="s">
        <v>150</v>
      </c>
      <c r="B47" s="415" t="s">
        <v>150</v>
      </c>
      <c r="C47" s="13">
        <v>40</v>
      </c>
      <c r="D47" s="14">
        <v>8</v>
      </c>
      <c r="E47" s="14">
        <f t="shared" ref="E47:E49" si="6">IF(OR(C47="-",C47=""),"-",(D47/C47))</f>
        <v>0.2</v>
      </c>
      <c r="F47" s="13">
        <v>1</v>
      </c>
      <c r="G47" s="14">
        <v>13.65</v>
      </c>
      <c r="H47" s="14">
        <v>2.5</v>
      </c>
      <c r="I47" s="42"/>
      <c r="J47" s="42" t="s">
        <v>825</v>
      </c>
      <c r="K47" s="46" t="s">
        <v>826</v>
      </c>
    </row>
    <row r="48" spans="1:11" ht="19.5">
      <c r="A48" s="414" t="s">
        <v>151</v>
      </c>
      <c r="B48" s="415" t="s">
        <v>151</v>
      </c>
      <c r="C48" s="13">
        <v>40</v>
      </c>
      <c r="D48" s="14">
        <f t="shared" si="1"/>
        <v>9.1</v>
      </c>
      <c r="E48" s="14">
        <f t="shared" si="6"/>
        <v>0.22749999999999998</v>
      </c>
      <c r="F48" s="13">
        <v>2</v>
      </c>
      <c r="G48" s="14">
        <v>18.2</v>
      </c>
      <c r="H48" s="14">
        <v>2.5</v>
      </c>
      <c r="I48" s="42"/>
      <c r="J48" s="42" t="s">
        <v>827</v>
      </c>
      <c r="K48" s="46" t="s">
        <v>826</v>
      </c>
    </row>
    <row r="49" spans="1:11" ht="19.5">
      <c r="A49" s="414" t="s">
        <v>152</v>
      </c>
      <c r="B49" s="415" t="s">
        <v>152</v>
      </c>
      <c r="C49" s="13"/>
      <c r="D49" s="14">
        <f t="shared" si="1"/>
        <v>18.2</v>
      </c>
      <c r="E49" s="14" t="str">
        <f t="shared" si="6"/>
        <v>-</v>
      </c>
      <c r="F49" s="13">
        <v>3</v>
      </c>
      <c r="G49" s="14">
        <v>54.6</v>
      </c>
      <c r="H49" s="14">
        <v>3</v>
      </c>
      <c r="I49" s="42"/>
      <c r="J49" s="42" t="s">
        <v>828</v>
      </c>
      <c r="K49" s="46" t="s">
        <v>829</v>
      </c>
    </row>
    <row r="50" spans="1:11" ht="29.25">
      <c r="A50" s="414" t="s">
        <v>153</v>
      </c>
      <c r="B50" s="415" t="s">
        <v>153</v>
      </c>
      <c r="C50" s="13">
        <v>40</v>
      </c>
      <c r="D50" s="14">
        <v>18.2</v>
      </c>
      <c r="E50" s="14">
        <f t="shared" si="2"/>
        <v>0.45499999999999996</v>
      </c>
      <c r="F50" s="13">
        <v>0</v>
      </c>
      <c r="G50" s="14"/>
      <c r="H50" s="14">
        <v>3</v>
      </c>
      <c r="I50" s="42" t="s">
        <v>1107</v>
      </c>
      <c r="J50" s="42" t="s">
        <v>830</v>
      </c>
      <c r="K50" s="46" t="s">
        <v>831</v>
      </c>
    </row>
    <row r="51" spans="1:11" ht="18" customHeight="1">
      <c r="A51" s="414" t="s">
        <v>154</v>
      </c>
      <c r="B51" s="415" t="s">
        <v>154</v>
      </c>
      <c r="C51" s="13">
        <v>10</v>
      </c>
      <c r="D51" s="14">
        <f t="shared" si="1"/>
        <v>18.2</v>
      </c>
      <c r="E51" s="14">
        <f t="shared" si="2"/>
        <v>1.8199999999999998</v>
      </c>
      <c r="F51" s="13">
        <v>1</v>
      </c>
      <c r="G51" s="14">
        <v>18.2</v>
      </c>
      <c r="H51" s="14">
        <v>3</v>
      </c>
      <c r="I51" s="42"/>
      <c r="J51" s="42"/>
      <c r="K51" s="46"/>
    </row>
    <row r="52" spans="1:11" ht="18" customHeight="1">
      <c r="A52" s="414" t="s">
        <v>155</v>
      </c>
      <c r="B52" s="415" t="s">
        <v>155</v>
      </c>
      <c r="C52" s="13">
        <v>15</v>
      </c>
      <c r="D52" s="14">
        <f t="shared" si="1"/>
        <v>45.5</v>
      </c>
      <c r="E52" s="14">
        <f t="shared" si="2"/>
        <v>3.0333333333333332</v>
      </c>
      <c r="F52" s="13">
        <v>1</v>
      </c>
      <c r="G52" s="14">
        <v>45.5</v>
      </c>
      <c r="H52" s="14">
        <v>3</v>
      </c>
      <c r="I52" s="42"/>
      <c r="J52" s="42"/>
      <c r="K52" s="46"/>
    </row>
    <row r="53" spans="1:11" ht="18" customHeight="1">
      <c r="A53" s="427" t="s">
        <v>161</v>
      </c>
      <c r="B53" s="428" t="s">
        <v>156</v>
      </c>
      <c r="C53" s="17" t="s">
        <v>160</v>
      </c>
      <c r="D53" s="18">
        <f>SUM(D8:D52)</f>
        <v>1450.3500000000001</v>
      </c>
      <c r="E53" s="19" t="s">
        <v>77</v>
      </c>
      <c r="F53" s="20">
        <f>SUM(F8:F52)</f>
        <v>39</v>
      </c>
      <c r="G53" s="18">
        <f>SUM(G8:G52)-G12</f>
        <v>1378.65</v>
      </c>
      <c r="H53" s="19" t="s">
        <v>156</v>
      </c>
      <c r="I53" s="40"/>
      <c r="J53" s="40"/>
      <c r="K53" s="47"/>
    </row>
    <row r="54" spans="1:11" ht="18" customHeight="1">
      <c r="A54" s="414" t="s">
        <v>90</v>
      </c>
      <c r="B54" s="415"/>
      <c r="C54" s="13"/>
      <c r="D54" s="14" t="str">
        <f t="shared" si="1"/>
        <v/>
      </c>
      <c r="E54" s="14" t="str">
        <f t="shared" si="2"/>
        <v>-</v>
      </c>
      <c r="F54" s="13"/>
      <c r="G54" s="14"/>
      <c r="H54" s="14"/>
      <c r="I54" s="42"/>
      <c r="J54" s="42"/>
      <c r="K54" s="46"/>
    </row>
    <row r="55" spans="1:11" ht="39">
      <c r="A55" s="414" t="s">
        <v>157</v>
      </c>
      <c r="B55" s="415" t="s">
        <v>157</v>
      </c>
      <c r="C55" s="13">
        <v>15</v>
      </c>
      <c r="D55" s="14">
        <f t="shared" si="1"/>
        <v>60</v>
      </c>
      <c r="E55" s="14">
        <f t="shared" si="2"/>
        <v>4</v>
      </c>
      <c r="F55" s="13">
        <v>1</v>
      </c>
      <c r="G55" s="14">
        <v>60</v>
      </c>
      <c r="H55" s="14"/>
      <c r="I55" s="42" t="s">
        <v>1108</v>
      </c>
      <c r="J55" s="42" t="s">
        <v>832</v>
      </c>
      <c r="K55" s="46" t="s">
        <v>833</v>
      </c>
    </row>
    <row r="56" spans="1:11" ht="41.25" customHeight="1">
      <c r="A56" s="414" t="s">
        <v>158</v>
      </c>
      <c r="B56" s="415" t="s">
        <v>158</v>
      </c>
      <c r="C56" s="13">
        <v>40</v>
      </c>
      <c r="D56" s="14">
        <f t="shared" si="1"/>
        <v>20</v>
      </c>
      <c r="E56" s="14">
        <f t="shared" si="2"/>
        <v>0.5</v>
      </c>
      <c r="F56" s="13">
        <v>1</v>
      </c>
      <c r="G56" s="14">
        <v>20</v>
      </c>
      <c r="H56" s="14"/>
      <c r="I56" s="42" t="s">
        <v>1109</v>
      </c>
      <c r="J56" s="42" t="s">
        <v>834</v>
      </c>
      <c r="K56" s="46" t="s">
        <v>835</v>
      </c>
    </row>
    <row r="57" spans="1:11" ht="18" customHeight="1">
      <c r="A57" s="408" t="s">
        <v>162</v>
      </c>
      <c r="B57" s="409" t="s">
        <v>156</v>
      </c>
      <c r="C57" s="21" t="s">
        <v>77</v>
      </c>
      <c r="D57" s="22">
        <f>SUM(D55:D56)</f>
        <v>80</v>
      </c>
      <c r="E57" s="23" t="s">
        <v>162</v>
      </c>
      <c r="F57" s="24">
        <f>SUM(F55:F56)</f>
        <v>2</v>
      </c>
      <c r="G57" s="22">
        <f>SUM(G55:G56)</f>
        <v>80</v>
      </c>
      <c r="H57" s="23" t="s">
        <v>77</v>
      </c>
      <c r="I57" s="43"/>
      <c r="J57" s="43"/>
      <c r="K57" s="48"/>
    </row>
    <row r="101" ht="42" customHeight="1"/>
  </sheetData>
  <mergeCells count="48">
    <mergeCell ref="D34:D38"/>
    <mergeCell ref="A40:B40"/>
    <mergeCell ref="A54:B54"/>
    <mergeCell ref="A55:B55"/>
    <mergeCell ref="A56:B56"/>
    <mergeCell ref="A57:B57"/>
    <mergeCell ref="A29:B29"/>
    <mergeCell ref="A30:B30"/>
    <mergeCell ref="A41:B41"/>
    <mergeCell ref="A42:B42"/>
    <mergeCell ref="A43:B43"/>
    <mergeCell ref="A48:B48"/>
    <mergeCell ref="A49:B49"/>
    <mergeCell ref="A50:B50"/>
    <mergeCell ref="A51:B51"/>
    <mergeCell ref="A52:B52"/>
    <mergeCell ref="A53:B53"/>
    <mergeCell ref="A47:B47"/>
    <mergeCell ref="A27:B27"/>
    <mergeCell ref="A28:B28"/>
    <mergeCell ref="A44:B44"/>
    <mergeCell ref="A45:B45"/>
    <mergeCell ref="A46:B46"/>
    <mergeCell ref="A34:A38"/>
    <mergeCell ref="B34:C38"/>
    <mergeCell ref="A26:B26"/>
    <mergeCell ref="A15:B15"/>
    <mergeCell ref="A16:B16"/>
    <mergeCell ref="A17:B17"/>
    <mergeCell ref="A18:B18"/>
    <mergeCell ref="A19:B19"/>
    <mergeCell ref="A20:B20"/>
    <mergeCell ref="A21:B21"/>
    <mergeCell ref="A22:B22"/>
    <mergeCell ref="A23:B23"/>
    <mergeCell ref="A24:B24"/>
    <mergeCell ref="A25:B25"/>
    <mergeCell ref="D1:D5"/>
    <mergeCell ref="A8:B8"/>
    <mergeCell ref="A14:B14"/>
    <mergeCell ref="A1:A5"/>
    <mergeCell ref="A7:B7"/>
    <mergeCell ref="A9:B9"/>
    <mergeCell ref="A10:B10"/>
    <mergeCell ref="A11:B11"/>
    <mergeCell ref="A12:B12"/>
    <mergeCell ref="A13:B13"/>
    <mergeCell ref="B1:C5"/>
  </mergeCells>
  <phoneticPr fontId="1"/>
  <pageMargins left="0.23622047244094491" right="0.23622047244094491" top="0.74803149606299213" bottom="0.74803149606299213" header="0.31496062992125984" footer="0.31496062992125984"/>
  <pageSetup paperSize="9" firstPageNumber="108" orientation="portrait" useFirstPageNumber="1" horizontalDpi="1200" verticalDpi="1200" r:id="rId1"/>
  <headerFooter>
    <oddFooter xml:space="preserve">&amp;C&amp;"ＭＳ 明朝,標準"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集計</vt:lpstr>
      <vt:lpstr>日本画</vt:lpstr>
      <vt:lpstr>油画</vt:lpstr>
      <vt:lpstr>彫刻</vt:lpstr>
      <vt:lpstr>版画</vt:lpstr>
      <vt:lpstr>構想設計</vt:lpstr>
      <vt:lpstr>デザイン</vt:lpstr>
      <vt:lpstr>陶磁器</vt:lpstr>
      <vt:lpstr>漆工</vt:lpstr>
      <vt:lpstr>染織</vt:lpstr>
      <vt:lpstr>総合芸術</vt:lpstr>
      <vt:lpstr>保存修復</vt:lpstr>
      <vt:lpstr>総合基礎実技</vt:lpstr>
      <vt:lpstr>作曲</vt:lpstr>
      <vt:lpstr>指揮</vt:lpstr>
      <vt:lpstr>ピアノ</vt:lpstr>
      <vt:lpstr>弦楽</vt:lpstr>
      <vt:lpstr>管・打楽</vt:lpstr>
      <vt:lpstr>声楽</vt:lpstr>
      <vt:lpstr>音楽学</vt:lpstr>
      <vt:lpstr>講堂</vt:lpstr>
      <vt:lpstr>学科共通</vt:lpstr>
      <vt:lpstr>伝音</vt:lpstr>
      <vt:lpstr>芸術資源研究センター</vt:lpstr>
      <vt:lpstr>図書館・資料館</vt:lpstr>
      <vt:lpstr>＠KCUA</vt:lpstr>
      <vt:lpstr>事務局</vt:lpstr>
      <vt:lpstr>備考</vt:lpstr>
      <vt:lpstr>'＠KCUA'!Print_Area</vt:lpstr>
      <vt:lpstr>デザイン!Print_Area</vt:lpstr>
      <vt:lpstr>ピアノ!Print_Area</vt:lpstr>
      <vt:lpstr>音楽学!Print_Area</vt:lpstr>
      <vt:lpstr>学科共通!Print_Area</vt:lpstr>
      <vt:lpstr>管・打楽!Print_Area</vt:lpstr>
      <vt:lpstr>芸術資源研究センター!Print_Area</vt:lpstr>
      <vt:lpstr>弦楽!Print_Area</vt:lpstr>
      <vt:lpstr>構想設計!Print_Area</vt:lpstr>
      <vt:lpstr>講堂!Print_Area</vt:lpstr>
      <vt:lpstr>作曲!Print_Area</vt:lpstr>
      <vt:lpstr>指揮!Print_Area</vt:lpstr>
      <vt:lpstr>事務局!Print_Area</vt:lpstr>
      <vt:lpstr>漆工!Print_Area</vt:lpstr>
      <vt:lpstr>集計!Print_Area</vt:lpstr>
      <vt:lpstr>図書館・資料館!Print_Area</vt:lpstr>
      <vt:lpstr>声楽!Print_Area</vt:lpstr>
      <vt:lpstr>染織!Print_Area</vt:lpstr>
      <vt:lpstr>総合基礎実技!Print_Area</vt:lpstr>
      <vt:lpstr>総合芸術!Print_Area</vt:lpstr>
      <vt:lpstr>彫刻!Print_Area</vt:lpstr>
      <vt:lpstr>伝音!Print_Area</vt:lpstr>
      <vt:lpstr>陶磁器!Print_Area</vt:lpstr>
      <vt:lpstr>日本画!Print_Area</vt:lpstr>
      <vt:lpstr>版画!Print_Area</vt:lpstr>
      <vt:lpstr>備考!Print_Area</vt:lpstr>
      <vt:lpstr>保存修復!Print_Area</vt:lpstr>
      <vt:lpstr>油画!Print_Area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dc:creator>
  <cp:lastModifiedBy>kyoto</cp:lastModifiedBy>
  <cp:lastPrinted>2017-05-02T07:13:15Z</cp:lastPrinted>
  <dcterms:created xsi:type="dcterms:W3CDTF">2017-01-05T08:04:16Z</dcterms:created>
  <dcterms:modified xsi:type="dcterms:W3CDTF">2017-05-08T01:21:10Z</dcterms:modified>
</cp:coreProperties>
</file>